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900" tabRatio="556" activeTab="0"/>
  </bookViews>
  <sheets>
    <sheet name="FO-DGOP_DSU-10" sheetId="1" r:id="rId1"/>
    <sheet name="SUPERV 01 X MONTOS" sheetId="2" state="hidden" r:id="rId2"/>
    <sheet name="FO-DGOP_DSU-15" sheetId="3" r:id="rId3"/>
  </sheets>
  <definedNames>
    <definedName name="_xlnm.Print_Area" localSheetId="0">'FO-DGOP_DSU-10'!$A$2:$AP$38</definedName>
    <definedName name="_xlnm.Print_Area" localSheetId="2">'FO-DGOP_DSU-15'!$A$1:$S$73</definedName>
    <definedName name="_xlnm.Print_Titles" localSheetId="2">'FO-DGOP_DSU-15'!$1:$11</definedName>
    <definedName name="_xlnm.Print_Titles" localSheetId="1">'SUPERV 01 X MONTOS'!$1:$11</definedName>
    <definedName name="Z_016E8200_7860_11D4_B684_90927796E742_.wvu.PrintTitles" localSheetId="2" hidden="1">'FO-DGOP_DSU-15'!$1:$11</definedName>
  </definedNames>
  <calcPr fullCalcOnLoad="1"/>
</workbook>
</file>

<file path=xl/comments2.xml><?xml version="1.0" encoding="utf-8"?>
<comments xmlns="http://schemas.openxmlformats.org/spreadsheetml/2006/main">
  <authors>
    <author>end user</author>
  </authors>
  <commentList>
    <comment ref="B14" authorId="0">
      <text>
        <r>
          <rPr>
            <sz val="8"/>
            <rFont val="Tahoma"/>
            <family val="2"/>
          </rPr>
          <t>ROMERO: PODRAN GENERAR VARIOS RENGLONES SEGÚN EL Nº DE OBRA QUE SE MARQUEN EL PAQUETE (CASO DE AULAS)</t>
        </r>
      </text>
    </comment>
    <comment ref="I14" authorId="0">
      <text>
        <r>
          <rPr>
            <sz val="8"/>
            <rFont val="Tahoma"/>
            <family val="2"/>
          </rPr>
          <t>ROMERO: SE LLENARA CUANDO SE TENGA EL DATO DE LA AMPLIACION DEL CONTRATISTA.</t>
        </r>
      </text>
    </comment>
    <comment ref="J14" authorId="0">
      <text>
        <r>
          <rPr>
            <sz val="8"/>
            <rFont val="Tahoma"/>
            <family val="2"/>
          </rPr>
          <t>ROMERO:  ESTE PODRA VARIAR DEL INICIAL EN FUNCION DEL RANGO EN QUE CAIGA EL MONTO EJERCIDO DEL CONTRATISTA.</t>
        </r>
      </text>
    </comment>
    <comment ref="L14" authorId="0">
      <text>
        <r>
          <rPr>
            <sz val="8"/>
            <rFont val="Tahoma"/>
            <family val="2"/>
          </rPr>
          <t>ROMERO:  SE CALCULARA EL IMPORTE QUE CORRESPONDA A CADA PARTE DEL COBRO TAL COMO LO DESCRIBE CADA COLUMNA PROPIA (20%, 60% Y 20%).</t>
        </r>
      </text>
    </comment>
    <comment ref="P14" authorId="0">
      <text>
        <r>
          <rPr>
            <sz val="8"/>
            <rFont val="Tahoma"/>
            <family val="2"/>
          </rPr>
          <t>ROMERO: SE TOMARA LA DURACION EN DIAS PARA FACILITAR EL COBRO AL NO TNER FRACCIONES DE MES.</t>
        </r>
      </text>
    </comment>
    <comment ref="R14" authorId="0">
      <text>
        <r>
          <rPr>
            <sz val="8"/>
            <rFont val="Tahoma"/>
            <family val="2"/>
          </rPr>
          <t>SE OBTIENE DIVIDIENDO EL 100 % EN EL Nº TOTAL DE DIAS.</t>
        </r>
      </text>
    </comment>
    <comment ref="E26" authorId="0">
      <text>
        <r>
          <rPr>
            <sz val="8"/>
            <rFont val="Tahoma"/>
            <family val="2"/>
          </rPr>
          <t>ROMERO:  SON LOS DIAS QUE ENCIERRA EL PERIODO QUE SE MARCA PARA COBRO: EJEMPLO: DEL 5 AL 31 DE JULIO = 26 DIAS.</t>
        </r>
      </text>
    </comment>
    <comment ref="G26" authorId="0">
      <text>
        <r>
          <rPr>
            <sz val="8"/>
            <rFont val="Tahoma"/>
            <family val="2"/>
          </rPr>
          <t>EL EL QUE SE OBTUVO PARA EL 100 % PERO SE APLICARA AL IMPORTE DEL 60%.</t>
        </r>
      </text>
    </comment>
    <comment ref="I26" authorId="0">
      <text>
        <r>
          <rPr>
            <sz val="8"/>
            <rFont val="Tahoma"/>
            <family val="2"/>
          </rPr>
          <t>ESTE ES EL RESULTADO DE MULTIPLICAR EL Nº DE DIAS POR EL % POR DIA.</t>
        </r>
      </text>
    </comment>
    <comment ref="J26" authorId="0">
      <text>
        <r>
          <rPr>
            <sz val="8"/>
            <rFont val="Tahoma"/>
            <family val="2"/>
          </rPr>
          <t>RESULTA AL MULTIPLICAR EL % APLICABLE POR EL IMPORTE DEL 60% QUE APARECE EN EL DESGLOSE.</t>
        </r>
      </text>
    </comment>
    <comment ref="B45" authorId="0">
      <text>
        <r>
          <rPr>
            <sz val="8"/>
            <rFont val="Tahoma"/>
            <family val="2"/>
          </rPr>
          <t>ROMERO:  ESTE CUADRO SERVIRA PARA TENER SIEMPRE A LA MANO UN RESUMEN DE LOS DATOS DE LOS COBROS DE LA SUPERVISION, DE TAL FORMA QUE LA FIRMA DE LA MISMA NO DEPENDA DE UNA REVISION AL ARCHIVO QUE A VECES NO SE DONDE QUEDO.</t>
        </r>
      </text>
    </comment>
  </commentList>
</comments>
</file>

<file path=xl/comments3.xml><?xml version="1.0" encoding="utf-8"?>
<comments xmlns="http://schemas.openxmlformats.org/spreadsheetml/2006/main">
  <authors>
    <author>Carlos Alberto Cortes Galvan</author>
  </authors>
  <commentList>
    <comment ref="B43" authorId="0">
      <text>
        <r>
          <rPr>
            <b/>
            <sz val="9"/>
            <rFont val="Tahoma"/>
            <family val="2"/>
          </rPr>
          <t>DGOP: EN CASO DE QUE SE COBRE UNA AMPLIACIÓN SE DEBERÁ AJUSTAR EL AVANCE Y COLOCAR UNA NOTA QUE DIGA: "SE AJUSTA AVANCE POR AMPLIACIÓN" EL HISTÓRICO SE MANTIENE Y SÓLO CAMBIA DE ESTA ESTIMACIÓN EN ADELANTE.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<sst xmlns="http://schemas.openxmlformats.org/spreadsheetml/2006/main" count="220" uniqueCount="176">
  <si>
    <t>DATOS DEL CONTRATISTA</t>
  </si>
  <si>
    <t>PRESIDENCIA MUNICIPAL DE LEON, GTO.</t>
  </si>
  <si>
    <t>DIRECCION RESPONSABLE:</t>
  </si>
  <si>
    <t>R.F.C. :</t>
  </si>
  <si>
    <t>OBRA:</t>
  </si>
  <si>
    <t>REG. O.P.M. :</t>
  </si>
  <si>
    <t>REG. CMIC.:</t>
  </si>
  <si>
    <t>UBICACIÓN:</t>
  </si>
  <si>
    <t>REG. IMSS.:</t>
  </si>
  <si>
    <t>C  O  N  T  R  A  T  O</t>
  </si>
  <si>
    <t>ESTA ESTIMACION</t>
  </si>
  <si>
    <t>FECHAS</t>
  </si>
  <si>
    <t>CONTRATO</t>
  </si>
  <si>
    <t>RECALEND.</t>
  </si>
  <si>
    <t>IMPORTE:</t>
  </si>
  <si>
    <t>INICIO</t>
  </si>
  <si>
    <t>TERMINACION</t>
  </si>
  <si>
    <t>CONCEPTO</t>
  </si>
  <si>
    <t>IMPORTE</t>
  </si>
  <si>
    <t>ACTUAL</t>
  </si>
  <si>
    <t>ANTERIOR</t>
  </si>
  <si>
    <t>ACUMULADO</t>
  </si>
  <si>
    <t>POR EJERCER</t>
  </si>
  <si>
    <t>SUMA:</t>
  </si>
  <si>
    <t>AMPLIACION</t>
  </si>
  <si>
    <t>ESCALATORIA</t>
  </si>
  <si>
    <t>TOTAL</t>
  </si>
  <si>
    <t>IMPORTE NETO:</t>
  </si>
  <si>
    <t>CONTRATISTA</t>
  </si>
  <si>
    <t>SUPERVISOR</t>
  </si>
  <si>
    <t>PERIODO:</t>
  </si>
  <si>
    <t>LEON, GTO.</t>
  </si>
  <si>
    <t>A-301-431-D/0782/01</t>
  </si>
  <si>
    <t>C.N.E.C. 0.5%</t>
  </si>
  <si>
    <t>APORTACIONES VOLUNTARIAS</t>
  </si>
  <si>
    <t>DATOS DEL SUPERVISOR</t>
  </si>
  <si>
    <t>MUNICIPIO DE LEON, GTO.</t>
  </si>
  <si>
    <t>HOJA DE ESTIMACION</t>
  </si>
  <si>
    <t>FORMA</t>
  </si>
  <si>
    <t>E - 2</t>
  </si>
  <si>
    <t>NOMBRE  A.S.I.A. S.A de C.V.</t>
  </si>
  <si>
    <t>ESTIMACION NUM :</t>
  </si>
  <si>
    <t>HOJA :</t>
  </si>
  <si>
    <t>DIRECCION ROSA DE CASTILLA # 108</t>
  </si>
  <si>
    <r>
      <t>CONTRATO:</t>
    </r>
    <r>
      <rPr>
        <sz val="10"/>
        <rFont val="Arial"/>
        <family val="0"/>
      </rPr>
      <t xml:space="preserve"> </t>
    </r>
  </si>
  <si>
    <t>A-400-437-D/0179/99</t>
  </si>
  <si>
    <t>01 SUPERVISION</t>
  </si>
  <si>
    <t>TELEFONOS 14-58-48</t>
  </si>
  <si>
    <t xml:space="preserve">OBRA : </t>
  </si>
  <si>
    <t>RED DE DRENAJE</t>
  </si>
  <si>
    <t>RFC: ASI-98020046-M7</t>
  </si>
  <si>
    <t xml:space="preserve">LOCALIDAD : </t>
  </si>
  <si>
    <t>CASTILLOS VIEJOS</t>
  </si>
  <si>
    <t>REG. O.P.M.: 225/99</t>
  </si>
  <si>
    <t>REG. CMCI.: 4991</t>
  </si>
  <si>
    <t>REG. IMSS.: B-48-76781-10-4</t>
  </si>
  <si>
    <t>$ CONTRATISTA DE LA OBRA: DRENAJE SANITARIO COL. CASTILLOS VIEJOS (SIN IVA)</t>
  </si>
  <si>
    <t>% APLICABLE SUPERVISION</t>
  </si>
  <si>
    <t>$ SUPERVISION</t>
  </si>
  <si>
    <t>$ EJERCIDO CONTRATISTA SIN IVA</t>
  </si>
  <si>
    <t>$ REAL SUPERVISION</t>
  </si>
  <si>
    <t>DESGLOSE DEL COBRO</t>
  </si>
  <si>
    <t>DURACION DE LA OBRA EN DIAS</t>
  </si>
  <si>
    <t>60 % PROCESO</t>
  </si>
  <si>
    <t>CONCEPTO:</t>
  </si>
  <si>
    <t>RESUMEN DE ESTIMACIONES:</t>
  </si>
  <si>
    <t>ESTIMACION NUM.</t>
  </si>
  <si>
    <t xml:space="preserve">IMPORTE </t>
  </si>
  <si>
    <t>IMPORTE ACUMULADO:</t>
  </si>
  <si>
    <t>POR EJERCER:</t>
  </si>
  <si>
    <t>%ESTIMADO:</t>
  </si>
  <si>
    <t>%ACUMULADO:</t>
  </si>
  <si>
    <t>01</t>
  </si>
  <si>
    <t>SUPERVISION EXTERNA</t>
  </si>
  <si>
    <t xml:space="preserve">REG. INFONAVIT: </t>
  </si>
  <si>
    <t>PRORROGA</t>
  </si>
  <si>
    <t>R   E   S   U   M   E   N</t>
  </si>
  <si>
    <t>IVA:</t>
  </si>
  <si>
    <t>E  S  T  I  M  A  C  I  O  N  E  S</t>
  </si>
  <si>
    <t>NOMBRE, FIRMA Y SELLO</t>
  </si>
  <si>
    <t>SUPERVISIÓN INTERNA</t>
  </si>
  <si>
    <t>NOMBRE Y FIRMA</t>
  </si>
  <si>
    <t>DIRECCIÓN GENERAL DE OBRA PÚBLICA</t>
  </si>
  <si>
    <t>DIRECTOR GENERAL DE OBRA PÚBLICA</t>
  </si>
  <si>
    <t>% FACTOR</t>
  </si>
  <si>
    <t>% PROCESO</t>
  </si>
  <si>
    <t>ESTIMACION</t>
  </si>
  <si>
    <t>IMPORTE ESTIMACION OBRA</t>
  </si>
  <si>
    <t>IMPORTE ESTIMACION SUPERVISION</t>
  </si>
  <si>
    <t>30 % INICIAL</t>
  </si>
  <si>
    <t>10 % FINAL</t>
  </si>
  <si>
    <t>01/01/2010-31/01/2010</t>
  </si>
  <si>
    <t>01/02/2010-28/02/2010</t>
  </si>
  <si>
    <t>01/10/2009-31/10/2009</t>
  </si>
  <si>
    <t>01/11/2009-30/11/2009</t>
  </si>
  <si>
    <t>01/12/2009-31/12/2009</t>
  </si>
  <si>
    <t>01/03/2010-31/03/2010</t>
  </si>
  <si>
    <t>01/04/2010-30/04/2010</t>
  </si>
  <si>
    <t>CONTRATO ORIGINAL</t>
  </si>
  <si>
    <t>CONTRATO AMPLIACION</t>
  </si>
  <si>
    <t>40 % FINAL</t>
  </si>
  <si>
    <t>CON CARGO AL 30% DEL CONTRATO ORIGINAL</t>
  </si>
  <si>
    <t>CON CARGO AL 60% CONT. ORIGINAL</t>
  </si>
  <si>
    <t>CON CARGO AL 60% CONT. AMPLIACION</t>
  </si>
  <si>
    <t>10F</t>
  </si>
  <si>
    <t>TOTAL CONTRATADO</t>
  </si>
  <si>
    <t>01/05/2010-31/05/2010</t>
  </si>
  <si>
    <t>01/06/2010-30/06/2010</t>
  </si>
  <si>
    <t>CARGO AL FINIQUITO 10% CONT. ORIGINAL</t>
  </si>
  <si>
    <t>CARGO AL FINIQUITO 40% CONT. AMPLIACION</t>
  </si>
  <si>
    <t>01/07/2010-31/07/2010</t>
  </si>
  <si>
    <t>CARGO A CONTRATO ORIGINAL</t>
  </si>
  <si>
    <t>CARGO A CONTRATO AMPLIACION</t>
  </si>
  <si>
    <t>NOMBRE DEL SUPERVISOR</t>
  </si>
  <si>
    <t>DIRECCIÓN</t>
  </si>
  <si>
    <r>
      <t>CONTRATO:</t>
    </r>
    <r>
      <rPr>
        <sz val="10"/>
        <rFont val="Arial"/>
        <family val="2"/>
      </rPr>
      <t xml:space="preserve"> </t>
    </r>
  </si>
  <si>
    <t>A-2510-309-6101-D/0258/2010-S</t>
  </si>
  <si>
    <t>COLONIA</t>
  </si>
  <si>
    <r>
      <t xml:space="preserve">TEL. </t>
    </r>
    <r>
      <rPr>
        <sz val="10"/>
        <rFont val="Arial"/>
        <family val="2"/>
      </rPr>
      <t># ## ## ##</t>
    </r>
    <r>
      <rPr>
        <b/>
        <sz val="10"/>
        <rFont val="Arial"/>
        <family val="2"/>
      </rPr>
      <t xml:space="preserve">   CEL  </t>
    </r>
    <r>
      <rPr>
        <sz val="10"/>
        <rFont val="Arial"/>
        <family val="2"/>
      </rPr>
      <t>044 477 # ## ## ##</t>
    </r>
  </si>
  <si>
    <t>DESGLOCE DEL COBRO</t>
  </si>
  <si>
    <t>% REPORTADO CATORCENAL</t>
  </si>
  <si>
    <t>PARCIAL</t>
  </si>
  <si>
    <t>(60) % PROCESO</t>
  </si>
  <si>
    <t>CONTRATO:</t>
  </si>
  <si>
    <t>POR AMPLIACION:</t>
  </si>
  <si>
    <t>1ra AMPLIACION</t>
  </si>
  <si>
    <t>2da AMPLIACION</t>
  </si>
  <si>
    <t>ESTIMACION:</t>
  </si>
  <si>
    <t>OBSERVACIONES</t>
  </si>
  <si>
    <t>AMPL.:</t>
  </si>
  <si>
    <t>OPERACIONES</t>
  </si>
  <si>
    <t>CON CARGO AL 30 % INICIAL.</t>
  </si>
  <si>
    <t>CON CARGO AL 60 % EN PROCESO.</t>
  </si>
  <si>
    <t>CON CARGO AL 10 % FINAL.</t>
  </si>
  <si>
    <t>% FINAL SUP.</t>
  </si>
  <si>
    <t>SUMA DE AMPLIACIONES:</t>
  </si>
  <si>
    <t>SUMAS:</t>
  </si>
  <si>
    <t>DEL</t>
  </si>
  <si>
    <t>AL</t>
  </si>
  <si>
    <t>REINICIO</t>
  </si>
  <si>
    <t>AVANCE FINANCIERO (%)</t>
  </si>
  <si>
    <t>REV.</t>
  </si>
  <si>
    <t>CÓDIGO:</t>
  </si>
  <si>
    <t>FECHA DE REVISIÓN:</t>
  </si>
  <si>
    <t>SUSPENSIÓN</t>
  </si>
  <si>
    <t>SUBTOTAL:</t>
  </si>
  <si>
    <t>IMPORTE TOTAL (SUMA):</t>
  </si>
  <si>
    <t>NOMBRE COMPLETO</t>
  </si>
  <si>
    <t>ESTIMACIÓN DE SUPERVISIÓN DE OBRA
para persona moral</t>
  </si>
  <si>
    <t>DIRECTOR DE ÁREA</t>
  </si>
  <si>
    <t>FO-DGOP/DSU-10</t>
  </si>
  <si>
    <t>Calle Pino Suárez No. 203
Col. Centro
C.P. 37000
León, Guanajuato</t>
  </si>
  <si>
    <t>HEGJ 621008 2H1</t>
  </si>
  <si>
    <t>S013/2000</t>
  </si>
  <si>
    <t>BANQUETAS EN BLVD. HERMANOS ALDAMA, TRAMO RÍO NIGER A RÍO BRAVO</t>
  </si>
  <si>
    <t>GRUPO CONSTRUCTOR LA ROCA, S.A.</t>
  </si>
  <si>
    <t>B 48 72720 10</t>
  </si>
  <si>
    <t>ESTIMACIÓN DE SUPERVISIÓN NÚM.</t>
  </si>
  <si>
    <t>HOJA DE ESTIMACIÓN (Generador)</t>
  </si>
  <si>
    <t>FO-DGOP/DSU-15</t>
  </si>
  <si>
    <t>0</t>
  </si>
  <si>
    <t>IMPORTE DEL CONTRATO DE LA OBRA  
(SIN I.V.A.):</t>
  </si>
  <si>
    <t>% APLICABLE SUPERVISIÓN</t>
  </si>
  <si>
    <t>$ SUPERVISIÓN</t>
  </si>
  <si>
    <t>$ EJERCIDO DEL CONTRATISTA SIN I.V.A.</t>
  </si>
  <si>
    <t>LEÓN</t>
  </si>
  <si>
    <t>SUPERVISIÓN DE PAVIMENTACIÓN DE LA CALLE MAR ADRIÁTICO TRAMO: GOLFO PÉRSICO A GOLFO DE TEHUANTEPEC COL. SANTA MARÍA DEL GRANJENO (1ra Y 2da ETAPA)</t>
  </si>
  <si>
    <t>IMPORTE ESTIMACIÓN</t>
  </si>
  <si>
    <t>SUPERVISOR EXTERNO</t>
  </si>
  <si>
    <t>SUPERVISOR INTERNO
DIRECCIÓN GENERAL DE OBRA PÚBLICA</t>
  </si>
  <si>
    <t>XXXXX, S.A. DE C.V.</t>
  </si>
  <si>
    <t>I.C. XXXXXXX</t>
  </si>
  <si>
    <t>DEL:</t>
  </si>
  <si>
    <t>AL:</t>
  </si>
  <si>
    <t>ING. ISRAEL MARTÍNEZ MARTÍNEZ</t>
  </si>
  <si>
    <t>02</t>
  </si>
</sst>
</file>

<file path=xl/styles.xml><?xml version="1.0" encoding="utf-8"?>
<styleSheet xmlns="http://schemas.openxmlformats.org/spreadsheetml/2006/main">
  <numFmts count="5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$&quot;\ #,##0_);\(&quot;$&quot;\ #,##0\)"/>
    <numFmt numFmtId="181" formatCode="&quot;$&quot;\ #,##0_);[Red]\(&quot;$&quot;\ #,##0\)"/>
    <numFmt numFmtId="182" formatCode="&quot;$&quot;\ #,##0.00_);\(&quot;$&quot;\ #,##0.00\)"/>
    <numFmt numFmtId="183" formatCode="&quot;$&quot;\ #,##0.00_);[Red]\(&quot;$&quot;\ #,##0.00\)"/>
    <numFmt numFmtId="184" formatCode="_(&quot;$&quot;\ * #,##0_);_(&quot;$&quot;\ * \(#,##0\);_(&quot;$&quot;\ * &quot;-&quot;_);_(@_)"/>
    <numFmt numFmtId="185" formatCode="_(&quot;$&quot;\ * #,##0.00_);_(&quot;$&quot;\ * \(#,##0.00\);_(&quot;$&quot;\ * &quot;-&quot;??_);_(@_)"/>
    <numFmt numFmtId="186" formatCode="&quot;N$&quot;#,##0_);\(&quot;N$&quot;#,##0\)"/>
    <numFmt numFmtId="187" formatCode="&quot;N$&quot;#,##0_);[Red]\(&quot;N$&quot;#,##0\)"/>
    <numFmt numFmtId="188" formatCode="&quot;N$&quot;#,##0.00_);\(&quot;N$&quot;#,##0.00\)"/>
    <numFmt numFmtId="189" formatCode="&quot;N$&quot;#,##0.00_);[Red]\(&quot;N$&quot;#,##0.00\)"/>
    <numFmt numFmtId="190" formatCode="_(&quot;N$&quot;* #,##0_);_(&quot;N$&quot;* \(#,##0\);_(&quot;N$&quot;* &quot;-&quot;_);_(@_)"/>
    <numFmt numFmtId="191" formatCode="_(&quot;N$&quot;* #,##0.00_);_(&quot;N$&quot;* \(#,##0.00\);_(&quot;N$&quot;* &quot;-&quot;??_);_(@_)"/>
    <numFmt numFmtId="192" formatCode="0_);\(0\)"/>
    <numFmt numFmtId="193" formatCode="0;[Red]0"/>
    <numFmt numFmtId="194" formatCode="&quot;$&quot;\ #,##0.00"/>
    <numFmt numFmtId="195" formatCode="0.0%"/>
    <numFmt numFmtId="196" formatCode="#,##0.000"/>
    <numFmt numFmtId="197" formatCode="dd\-mm\-yy"/>
    <numFmt numFmtId="198" formatCode="&quot;$&quot;#,##0.00"/>
    <numFmt numFmtId="199" formatCode="0.000"/>
    <numFmt numFmtId="200" formatCode="0.000%"/>
    <numFmt numFmtId="201" formatCode="0.0000%"/>
    <numFmt numFmtId="202" formatCode="0.00000%"/>
    <numFmt numFmtId="203" formatCode="&quot;$&quot;#,##0.000"/>
    <numFmt numFmtId="204" formatCode="0.00\ &quot; X &quot;"/>
    <numFmt numFmtId="205" formatCode="[$-80A]dddd\,\ dd&quot; de &quot;mmmm&quot; de &quot;yyyy"/>
    <numFmt numFmtId="206" formatCode="dd\-mmm\-yy\r"/>
    <numFmt numFmtId="207" formatCode="0.000000%"/>
    <numFmt numFmtId="208" formatCode="00"/>
    <numFmt numFmtId="209" formatCode="[$-80A]hh:mm:ss\ AM/PM"/>
  </numFmts>
  <fonts count="6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7"/>
      <name val="Arial"/>
      <family val="2"/>
    </font>
    <font>
      <sz val="18"/>
      <name val="Arial"/>
      <family val="2"/>
    </font>
    <font>
      <b/>
      <i/>
      <u val="single"/>
      <sz val="14"/>
      <name val="Arial"/>
      <family val="2"/>
    </font>
    <font>
      <b/>
      <sz val="20"/>
      <name val="Americana BT"/>
      <family val="1"/>
    </font>
    <font>
      <b/>
      <sz val="10"/>
      <name val="Americana BT"/>
      <family val="1"/>
    </font>
    <font>
      <sz val="10"/>
      <name val="Americana BT"/>
      <family val="1"/>
    </font>
    <font>
      <sz val="10"/>
      <name val="Times New Roman"/>
      <family val="1"/>
    </font>
    <font>
      <sz val="8"/>
      <name val="Tahoma"/>
      <family val="2"/>
    </font>
    <font>
      <i/>
      <u val="single"/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i/>
      <sz val="8"/>
      <name val="Arial"/>
      <family val="2"/>
    </font>
    <font>
      <b/>
      <i/>
      <sz val="18"/>
      <name val="Arial"/>
      <family val="2"/>
    </font>
    <font>
      <i/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1" fillId="29" borderId="1" applyNumberFormat="0" applyAlignment="0" applyProtection="0"/>
    <xf numFmtId="0" fontId="5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4" fillId="21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50" fillId="0" borderId="8" applyNumberFormat="0" applyFill="0" applyAlignment="0" applyProtection="0"/>
    <xf numFmtId="0" fontId="59" fillId="0" borderId="9" applyNumberFormat="0" applyFill="0" applyAlignment="0" applyProtection="0"/>
  </cellStyleXfs>
  <cellXfs count="478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14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15" fillId="0" borderId="0" xfId="0" applyFont="1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 horizontal="center"/>
    </xf>
    <xf numFmtId="0" fontId="2" fillId="33" borderId="12" xfId="0" applyFont="1" applyFill="1" applyBorder="1" applyAlignment="1">
      <alignment horizontal="centerContinuous"/>
    </xf>
    <xf numFmtId="0" fontId="0" fillId="33" borderId="13" xfId="0" applyFill="1" applyBorder="1" applyAlignment="1">
      <alignment horizontal="centerContinuous"/>
    </xf>
    <xf numFmtId="0" fontId="14" fillId="0" borderId="15" xfId="0" applyFont="1" applyBorder="1" applyAlignment="1">
      <alignment horizontal="left" vertical="center"/>
    </xf>
    <xf numFmtId="0" fontId="16" fillId="0" borderId="16" xfId="0" applyFont="1" applyBorder="1" applyAlignment="1">
      <alignment horizontal="left" vertical="center"/>
    </xf>
    <xf numFmtId="0" fontId="0" fillId="0" borderId="16" xfId="0" applyBorder="1" applyAlignment="1">
      <alignment horizontal="centerContinuous"/>
    </xf>
    <xf numFmtId="0" fontId="2" fillId="0" borderId="11" xfId="0" applyFont="1" applyBorder="1" applyAlignment="1">
      <alignment horizontal="center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2" fillId="0" borderId="12" xfId="0" applyFont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7" xfId="0" applyBorder="1" applyAlignment="1">
      <alignment/>
    </xf>
    <xf numFmtId="0" fontId="1" fillId="33" borderId="12" xfId="0" applyFont="1" applyFill="1" applyBorder="1" applyAlignment="1">
      <alignment horizontal="centerContinuous"/>
    </xf>
    <xf numFmtId="0" fontId="0" fillId="0" borderId="14" xfId="0" applyBorder="1" applyAlignment="1">
      <alignment/>
    </xf>
    <xf numFmtId="0" fontId="2" fillId="0" borderId="13" xfId="0" applyFont="1" applyBorder="1" applyAlignment="1">
      <alignment/>
    </xf>
    <xf numFmtId="0" fontId="1" fillId="33" borderId="12" xfId="0" applyFont="1" applyFill="1" applyBorder="1" applyAlignment="1">
      <alignment horizontal="centerContinuous" vertical="center"/>
    </xf>
    <xf numFmtId="0" fontId="2" fillId="33" borderId="12" xfId="0" applyFont="1" applyFill="1" applyBorder="1" applyAlignment="1">
      <alignment horizontal="centerContinuous"/>
    </xf>
    <xf numFmtId="0" fontId="2" fillId="33" borderId="13" xfId="0" applyFont="1" applyFill="1" applyBorder="1" applyAlignment="1">
      <alignment horizontal="centerContinuous"/>
    </xf>
    <xf numFmtId="0" fontId="2" fillId="0" borderId="0" xfId="0" applyFont="1" applyAlignment="1">
      <alignment/>
    </xf>
    <xf numFmtId="0" fontId="0" fillId="33" borderId="15" xfId="0" applyFill="1" applyBorder="1" applyAlignment="1">
      <alignment/>
    </xf>
    <xf numFmtId="0" fontId="0" fillId="33" borderId="18" xfId="0" applyFill="1" applyBorder="1" applyAlignment="1">
      <alignment/>
    </xf>
    <xf numFmtId="0" fontId="0" fillId="0" borderId="19" xfId="0" applyBorder="1" applyAlignment="1">
      <alignment horizontal="center"/>
    </xf>
    <xf numFmtId="198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19" xfId="0" applyBorder="1" applyAlignment="1">
      <alignment horizontal="center" vertical="center"/>
    </xf>
    <xf numFmtId="10" fontId="0" fillId="0" borderId="0" xfId="55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20" xfId="0" applyBorder="1" applyAlignment="1">
      <alignment horizontal="justify" vertical="center"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0" xfId="0" applyAlignment="1" quotePrefix="1">
      <alignment horizontal="center"/>
    </xf>
    <xf numFmtId="10" fontId="0" fillId="0" borderId="0" xfId="55" applyNumberFormat="1" applyBorder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10" fontId="0" fillId="0" borderId="0" xfId="55" applyNumberFormat="1" applyAlignment="1">
      <alignment horizontal="center" vertical="center"/>
    </xf>
    <xf numFmtId="0" fontId="0" fillId="0" borderId="0" xfId="0" applyAlignment="1">
      <alignment horizontal="justify" vertical="center"/>
    </xf>
    <xf numFmtId="198" fontId="0" fillId="0" borderId="0" xfId="0" applyNumberFormat="1" applyAlignment="1">
      <alignment horizontal="center" vertical="center"/>
    </xf>
    <xf numFmtId="0" fontId="0" fillId="0" borderId="19" xfId="0" applyFont="1" applyBorder="1" applyAlignment="1">
      <alignment horizontal="center"/>
    </xf>
    <xf numFmtId="0" fontId="0" fillId="0" borderId="0" xfId="0" applyNumberFormat="1" applyAlignment="1">
      <alignment/>
    </xf>
    <xf numFmtId="0" fontId="0" fillId="0" borderId="0" xfId="55" applyNumberForma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justify" vertical="center"/>
    </xf>
    <xf numFmtId="0" fontId="1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vertical="center"/>
      <protection locked="0"/>
    </xf>
    <xf numFmtId="192" fontId="0" fillId="0" borderId="0" xfId="0" applyNumberFormat="1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vertical="center"/>
      <protection locked="0"/>
    </xf>
    <xf numFmtId="0" fontId="3" fillId="0" borderId="12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2" fillId="34" borderId="23" xfId="0" applyFont="1" applyFill="1" applyBorder="1" applyAlignment="1" applyProtection="1">
      <alignment horizontal="left" vertical="center"/>
      <protection locked="0"/>
    </xf>
    <xf numFmtId="0" fontId="3" fillId="0" borderId="12" xfId="0" applyFont="1" applyBorder="1" applyAlignment="1" applyProtection="1">
      <alignment vertical="center"/>
      <protection locked="0"/>
    </xf>
    <xf numFmtId="0" fontId="5" fillId="34" borderId="24" xfId="0" applyFont="1" applyFill="1" applyBorder="1" applyAlignment="1" applyProtection="1">
      <alignment horizontal="centerContinuous" vertical="center"/>
      <protection locked="0"/>
    </xf>
    <xf numFmtId="0" fontId="5" fillId="34" borderId="25" xfId="0" applyFont="1" applyFill="1" applyBorder="1" applyAlignment="1" applyProtection="1">
      <alignment horizontal="centerContinuous" vertical="center"/>
      <protection locked="0"/>
    </xf>
    <xf numFmtId="0" fontId="5" fillId="34" borderId="26" xfId="0" applyFont="1" applyFill="1" applyBorder="1" applyAlignment="1" applyProtection="1">
      <alignment horizontal="centerContinuous" vertical="center"/>
      <protection locked="0"/>
    </xf>
    <xf numFmtId="0" fontId="1" fillId="0" borderId="15" xfId="0" applyFont="1" applyBorder="1" applyAlignment="1" applyProtection="1">
      <alignment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0" fontId="1" fillId="0" borderId="18" xfId="0" applyFont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0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34" borderId="28" xfId="0" applyFont="1" applyFill="1" applyBorder="1" applyAlignment="1" applyProtection="1">
      <alignment vertical="center"/>
      <protection locked="0"/>
    </xf>
    <xf numFmtId="0" fontId="1" fillId="35" borderId="0" xfId="0" applyFont="1" applyFill="1" applyBorder="1" applyAlignment="1" applyProtection="1">
      <alignment vertical="center"/>
      <protection locked="0"/>
    </xf>
    <xf numFmtId="15" fontId="1" fillId="0" borderId="0" xfId="0" applyNumberFormat="1" applyFont="1" applyBorder="1" applyAlignment="1" applyProtection="1">
      <alignment vertical="center"/>
      <protection locked="0"/>
    </xf>
    <xf numFmtId="0" fontId="1" fillId="34" borderId="29" xfId="0" applyFont="1" applyFill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194" fontId="1" fillId="0" borderId="0" xfId="0" applyNumberFormat="1" applyFont="1" applyBorder="1" applyAlignment="1" applyProtection="1">
      <alignment vertical="center"/>
      <protection locked="0"/>
    </xf>
    <xf numFmtId="194" fontId="1" fillId="0" borderId="13" xfId="0" applyNumberFormat="1" applyFont="1" applyBorder="1" applyAlignment="1" applyProtection="1">
      <alignment vertical="center"/>
      <protection locked="0"/>
    </xf>
    <xf numFmtId="0" fontId="1" fillId="0" borderId="30" xfId="0" applyFont="1" applyBorder="1" applyAlignment="1" applyProtection="1">
      <alignment vertical="center"/>
      <protection locked="0"/>
    </xf>
    <xf numFmtId="0" fontId="1" fillId="0" borderId="31" xfId="0" applyFont="1" applyBorder="1" applyAlignment="1" applyProtection="1">
      <alignment vertical="center"/>
      <protection locked="0"/>
    </xf>
    <xf numFmtId="0" fontId="7" fillId="0" borderId="20" xfId="0" applyFont="1" applyBorder="1" applyAlignment="1" applyProtection="1">
      <alignment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1" fillId="0" borderId="32" xfId="0" applyFont="1" applyBorder="1" applyAlignment="1" applyProtection="1">
      <alignment vertical="center"/>
      <protection locked="0"/>
    </xf>
    <xf numFmtId="0" fontId="1" fillId="0" borderId="22" xfId="0" applyFont="1" applyBorder="1" applyAlignment="1" applyProtection="1">
      <alignment vertical="center"/>
      <protection locked="0"/>
    </xf>
    <xf numFmtId="0" fontId="1" fillId="0" borderId="33" xfId="0" applyFont="1" applyBorder="1" applyAlignment="1" applyProtection="1">
      <alignment vertical="center"/>
      <protection locked="0"/>
    </xf>
    <xf numFmtId="0" fontId="1" fillId="0" borderId="34" xfId="0" applyFont="1" applyBorder="1" applyAlignment="1" applyProtection="1">
      <alignment vertical="center"/>
      <protection locked="0"/>
    </xf>
    <xf numFmtId="0" fontId="1" fillId="0" borderId="21" xfId="0" applyFont="1" applyBorder="1" applyAlignment="1" applyProtection="1">
      <alignment vertical="center"/>
      <protection locked="0"/>
    </xf>
    <xf numFmtId="0" fontId="1" fillId="0" borderId="35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5" fillId="0" borderId="10" xfId="0" applyFont="1" applyBorder="1" applyAlignment="1" applyProtection="1">
      <alignment horizontal="centerContinuous"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5" fillId="0" borderId="12" xfId="0" applyFont="1" applyBorder="1" applyAlignment="1" applyProtection="1">
      <alignment horizontal="centerContinuous" vertical="center"/>
      <protection/>
    </xf>
    <xf numFmtId="49" fontId="2" fillId="0" borderId="0" xfId="0" applyNumberFormat="1" applyFont="1" applyFill="1" applyBorder="1" applyAlignment="1" applyProtection="1">
      <alignment vertical="center"/>
      <protection/>
    </xf>
    <xf numFmtId="0" fontId="7" fillId="0" borderId="12" xfId="0" applyFont="1" applyBorder="1" applyAlignment="1" applyProtection="1">
      <alignment vertical="center"/>
      <protection/>
    </xf>
    <xf numFmtId="0" fontId="7" fillId="0" borderId="15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44" fontId="1" fillId="0" borderId="0" xfId="0" applyNumberFormat="1" applyFont="1" applyBorder="1" applyAlignment="1" applyProtection="1">
      <alignment vertical="center"/>
      <protection locked="0"/>
    </xf>
    <xf numFmtId="44" fontId="1" fillId="0" borderId="13" xfId="0" applyNumberFormat="1" applyFont="1" applyBorder="1" applyAlignment="1" applyProtection="1">
      <alignment vertical="center"/>
      <protection locked="0"/>
    </xf>
    <xf numFmtId="0" fontId="0" fillId="35" borderId="0" xfId="53" applyFont="1" applyFill="1" applyProtection="1">
      <alignment/>
      <protection locked="0"/>
    </xf>
    <xf numFmtId="0" fontId="18" fillId="35" borderId="10" xfId="53" applyFont="1" applyFill="1" applyBorder="1" applyAlignment="1" applyProtection="1">
      <alignment horizontal="centerContinuous"/>
      <protection locked="0"/>
    </xf>
    <xf numFmtId="0" fontId="18" fillId="35" borderId="36" xfId="53" applyFont="1" applyFill="1" applyBorder="1" applyAlignment="1" applyProtection="1">
      <alignment horizontal="centerContinuous"/>
      <protection locked="0"/>
    </xf>
    <xf numFmtId="0" fontId="0" fillId="35" borderId="37" xfId="53" applyFont="1" applyFill="1" applyBorder="1" applyAlignment="1" applyProtection="1">
      <alignment horizontal="centerContinuous"/>
      <protection locked="0"/>
    </xf>
    <xf numFmtId="0" fontId="0" fillId="35" borderId="12" xfId="53" applyFont="1" applyFill="1" applyBorder="1" applyProtection="1">
      <alignment/>
      <protection locked="0"/>
    </xf>
    <xf numFmtId="0" fontId="0" fillId="35" borderId="0" xfId="53" applyFont="1" applyFill="1" applyBorder="1" applyProtection="1">
      <alignment/>
      <protection locked="0"/>
    </xf>
    <xf numFmtId="0" fontId="0" fillId="35" borderId="13" xfId="53" applyFont="1" applyFill="1" applyBorder="1" applyProtection="1">
      <alignment/>
      <protection locked="0"/>
    </xf>
    <xf numFmtId="0" fontId="0" fillId="35" borderId="13" xfId="53" applyFont="1" applyFill="1" applyBorder="1" applyAlignment="1" applyProtection="1">
      <alignment horizontal="centerContinuous"/>
      <protection locked="0"/>
    </xf>
    <xf numFmtId="0" fontId="4" fillId="35" borderId="12" xfId="53" applyFont="1" applyFill="1" applyBorder="1" applyAlignment="1" applyProtection="1">
      <alignment horizontal="centerContinuous"/>
      <protection locked="0"/>
    </xf>
    <xf numFmtId="0" fontId="2" fillId="35" borderId="0" xfId="53" applyFont="1" applyFill="1" applyBorder="1" applyAlignment="1" applyProtection="1">
      <alignment horizontal="centerContinuous"/>
      <protection locked="0"/>
    </xf>
    <xf numFmtId="0" fontId="1" fillId="35" borderId="12" xfId="53" applyFont="1" applyFill="1" applyBorder="1" applyAlignment="1" applyProtection="1">
      <alignment horizontal="centerContinuous"/>
      <protection locked="0"/>
    </xf>
    <xf numFmtId="0" fontId="1" fillId="35" borderId="0" xfId="53" applyFont="1" applyFill="1" applyBorder="1" applyAlignment="1" applyProtection="1">
      <alignment horizontal="centerContinuous"/>
      <protection locked="0"/>
    </xf>
    <xf numFmtId="0" fontId="1" fillId="35" borderId="12" xfId="53" applyFont="1" applyFill="1" applyBorder="1" applyAlignment="1" applyProtection="1">
      <alignment horizontal="centerContinuous" vertical="center"/>
      <protection locked="0"/>
    </xf>
    <xf numFmtId="0" fontId="1" fillId="35" borderId="0" xfId="53" applyFont="1" applyFill="1" applyBorder="1" applyAlignment="1" applyProtection="1">
      <alignment horizontal="centerContinuous" vertical="center"/>
      <protection locked="0"/>
    </xf>
    <xf numFmtId="0" fontId="2" fillId="35" borderId="12" xfId="53" applyFont="1" applyFill="1" applyBorder="1" applyAlignment="1" applyProtection="1">
      <alignment vertical="center"/>
      <protection locked="0"/>
    </xf>
    <xf numFmtId="0" fontId="2" fillId="35" borderId="15" xfId="53" applyFont="1" applyFill="1" applyBorder="1" applyAlignment="1" applyProtection="1">
      <alignment horizontal="centerContinuous"/>
      <protection locked="0"/>
    </xf>
    <xf numFmtId="0" fontId="2" fillId="35" borderId="16" xfId="53" applyFont="1" applyFill="1" applyBorder="1" applyAlignment="1" applyProtection="1">
      <alignment horizontal="centerContinuous"/>
      <protection locked="0"/>
    </xf>
    <xf numFmtId="0" fontId="2" fillId="35" borderId="18" xfId="53" applyFont="1" applyFill="1" applyBorder="1" applyAlignment="1" applyProtection="1">
      <alignment horizontal="centerContinuous"/>
      <protection locked="0"/>
    </xf>
    <xf numFmtId="0" fontId="2" fillId="35" borderId="15" xfId="53" applyFont="1" applyFill="1" applyBorder="1" applyAlignment="1" applyProtection="1">
      <alignment vertical="center"/>
      <protection locked="0"/>
    </xf>
    <xf numFmtId="0" fontId="2" fillId="35" borderId="16" xfId="53" applyFont="1" applyFill="1" applyBorder="1" applyAlignment="1" applyProtection="1">
      <alignment vertical="center"/>
      <protection locked="0"/>
    </xf>
    <xf numFmtId="0" fontId="2" fillId="35" borderId="18" xfId="53" applyFont="1" applyFill="1" applyBorder="1" applyAlignment="1" applyProtection="1">
      <alignment vertical="center"/>
      <protection locked="0"/>
    </xf>
    <xf numFmtId="0" fontId="2" fillId="35" borderId="0" xfId="53" applyFont="1" applyFill="1" applyProtection="1">
      <alignment/>
      <protection locked="0"/>
    </xf>
    <xf numFmtId="0" fontId="9" fillId="35" borderId="0" xfId="53" applyFont="1" applyFill="1" applyAlignment="1" applyProtection="1">
      <alignment horizontal="center"/>
      <protection locked="0"/>
    </xf>
    <xf numFmtId="0" fontId="19" fillId="35" borderId="0" xfId="53" applyFont="1" applyFill="1" applyProtection="1">
      <alignment/>
      <protection locked="0"/>
    </xf>
    <xf numFmtId="198" fontId="19" fillId="35" borderId="0" xfId="53" applyNumberFormat="1" applyFont="1" applyFill="1" applyProtection="1">
      <alignment/>
      <protection locked="0"/>
    </xf>
    <xf numFmtId="201" fontId="19" fillId="35" borderId="0" xfId="56" applyNumberFormat="1" applyFont="1" applyFill="1" applyAlignment="1" applyProtection="1">
      <alignment vertical="center"/>
      <protection locked="0"/>
    </xf>
    <xf numFmtId="10" fontId="19" fillId="35" borderId="0" xfId="56" applyNumberFormat="1" applyFont="1" applyFill="1" applyAlignment="1" applyProtection="1">
      <alignment vertical="center"/>
      <protection locked="0"/>
    </xf>
    <xf numFmtId="198" fontId="0" fillId="35" borderId="0" xfId="53" applyNumberFormat="1" applyFont="1" applyFill="1" applyAlignment="1" applyProtection="1">
      <alignment horizontal="center"/>
      <protection locked="0"/>
    </xf>
    <xf numFmtId="0" fontId="19" fillId="35" borderId="0" xfId="53" applyFont="1" applyFill="1" applyAlignment="1" applyProtection="1">
      <alignment horizontal="center"/>
      <protection locked="0"/>
    </xf>
    <xf numFmtId="201" fontId="19" fillId="35" borderId="0" xfId="56" applyNumberFormat="1" applyFont="1" applyFill="1" applyAlignment="1" applyProtection="1">
      <alignment horizontal="center" vertical="center"/>
      <protection locked="0"/>
    </xf>
    <xf numFmtId="202" fontId="0" fillId="35" borderId="0" xfId="53" applyNumberFormat="1" applyFont="1" applyFill="1" applyAlignment="1" applyProtection="1">
      <alignment/>
      <protection locked="0"/>
    </xf>
    <xf numFmtId="202" fontId="19" fillId="35" borderId="0" xfId="53" applyNumberFormat="1" applyFont="1" applyFill="1" applyAlignment="1" applyProtection="1">
      <alignment/>
      <protection locked="0"/>
    </xf>
    <xf numFmtId="0" fontId="19" fillId="35" borderId="0" xfId="53" applyFont="1" applyFill="1" applyAlignment="1" applyProtection="1">
      <alignment/>
      <protection locked="0"/>
    </xf>
    <xf numFmtId="0" fontId="19" fillId="35" borderId="0" xfId="53" applyFont="1" applyFill="1" applyAlignment="1" applyProtection="1">
      <alignment horizontal="right"/>
      <protection locked="0"/>
    </xf>
    <xf numFmtId="198" fontId="0" fillId="35" borderId="0" xfId="53" applyNumberFormat="1" applyFont="1" applyFill="1" applyProtection="1">
      <alignment/>
      <protection locked="0"/>
    </xf>
    <xf numFmtId="201" fontId="20" fillId="35" borderId="0" xfId="56" applyNumberFormat="1" applyFont="1" applyFill="1" applyAlignment="1" applyProtection="1" quotePrefix="1">
      <alignment horizontal="center" vertical="center"/>
      <protection locked="0"/>
    </xf>
    <xf numFmtId="0" fontId="4" fillId="35" borderId="0" xfId="53" applyFont="1" applyFill="1" applyProtection="1">
      <alignment/>
      <protection locked="0"/>
    </xf>
    <xf numFmtId="49" fontId="19" fillId="35" borderId="0" xfId="53" applyNumberFormat="1" applyFont="1" applyFill="1" applyAlignment="1" applyProtection="1">
      <alignment horizontal="center"/>
      <protection locked="0"/>
    </xf>
    <xf numFmtId="49" fontId="0" fillId="35" borderId="0" xfId="53" applyNumberFormat="1" applyFont="1" applyFill="1" applyAlignment="1" applyProtection="1">
      <alignment horizontal="center"/>
      <protection locked="0"/>
    </xf>
    <xf numFmtId="178" fontId="0" fillId="35" borderId="0" xfId="51" applyFont="1" applyFill="1" applyAlignment="1" applyProtection="1">
      <alignment/>
      <protection locked="0"/>
    </xf>
    <xf numFmtId="44" fontId="0" fillId="35" borderId="0" xfId="53" applyNumberFormat="1" applyFont="1" applyFill="1" applyProtection="1">
      <alignment/>
      <protection locked="0"/>
    </xf>
    <xf numFmtId="0" fontId="0" fillId="35" borderId="0" xfId="53" applyFont="1" applyFill="1" applyProtection="1">
      <alignment/>
      <protection/>
    </xf>
    <xf numFmtId="2" fontId="19" fillId="35" borderId="0" xfId="53" applyNumberFormat="1" applyFont="1" applyFill="1" applyBorder="1" applyAlignment="1" applyProtection="1">
      <alignment horizontal="center"/>
      <protection locked="0"/>
    </xf>
    <xf numFmtId="201" fontId="0" fillId="35" borderId="0" xfId="56" applyNumberFormat="1" applyFont="1" applyFill="1" applyAlignment="1" applyProtection="1">
      <alignment horizontal="center" vertical="center"/>
      <protection locked="0"/>
    </xf>
    <xf numFmtId="200" fontId="19" fillId="35" borderId="0" xfId="53" applyNumberFormat="1" applyFont="1" applyFill="1" applyAlignment="1" applyProtection="1">
      <alignment horizontal="center"/>
      <protection locked="0"/>
    </xf>
    <xf numFmtId="198" fontId="19" fillId="35" borderId="0" xfId="53" applyNumberFormat="1" applyFont="1" applyFill="1" applyAlignment="1" applyProtection="1">
      <alignment horizontal="center"/>
      <protection locked="0"/>
    </xf>
    <xf numFmtId="0" fontId="2" fillId="35" borderId="0" xfId="53" applyFont="1" applyFill="1" applyBorder="1" applyAlignment="1" applyProtection="1">
      <alignment horizontal="center" vertical="center"/>
      <protection locked="0"/>
    </xf>
    <xf numFmtId="0" fontId="2" fillId="35" borderId="13" xfId="53" applyFont="1" applyFill="1" applyBorder="1" applyAlignment="1" applyProtection="1">
      <alignment horizontal="center" vertical="center"/>
      <protection locked="0"/>
    </xf>
    <xf numFmtId="0" fontId="0" fillId="35" borderId="10" xfId="53" applyFont="1" applyFill="1" applyBorder="1" applyAlignment="1" applyProtection="1">
      <alignment/>
      <protection/>
    </xf>
    <xf numFmtId="0" fontId="0" fillId="35" borderId="12" xfId="53" applyFont="1" applyFill="1" applyBorder="1" applyAlignment="1" applyProtection="1">
      <alignment/>
      <protection/>
    </xf>
    <xf numFmtId="0" fontId="0" fillId="35" borderId="15" xfId="53" applyFont="1" applyFill="1" applyBorder="1" applyAlignment="1" applyProtection="1">
      <alignment/>
      <protection/>
    </xf>
    <xf numFmtId="0" fontId="2" fillId="35" borderId="23" xfId="0" applyFont="1" applyFill="1" applyBorder="1" applyAlignment="1" applyProtection="1">
      <alignment vertical="center"/>
      <protection/>
    </xf>
    <xf numFmtId="0" fontId="2" fillId="35" borderId="38" xfId="53" applyFont="1" applyFill="1" applyBorder="1" applyAlignment="1" applyProtection="1">
      <alignment vertical="center" wrapText="1"/>
      <protection/>
    </xf>
    <xf numFmtId="0" fontId="2" fillId="35" borderId="0" xfId="53" applyFont="1" applyFill="1" applyBorder="1" applyProtection="1">
      <alignment/>
      <protection locked="0"/>
    </xf>
    <xf numFmtId="0" fontId="0" fillId="35" borderId="39" xfId="53" applyFont="1" applyFill="1" applyBorder="1" applyProtection="1">
      <alignment/>
      <protection locked="0"/>
    </xf>
    <xf numFmtId="0" fontId="0" fillId="35" borderId="38" xfId="53" applyFont="1" applyFill="1" applyBorder="1" applyAlignment="1" applyProtection="1">
      <alignment vertical="center"/>
      <protection locked="0"/>
    </xf>
    <xf numFmtId="0" fontId="0" fillId="35" borderId="40" xfId="53" applyFont="1" applyFill="1" applyBorder="1" applyAlignment="1" applyProtection="1">
      <alignment vertical="center"/>
      <protection locked="0"/>
    </xf>
    <xf numFmtId="0" fontId="0" fillId="35" borderId="0" xfId="53" applyFont="1" applyFill="1" applyAlignment="1" applyProtection="1">
      <alignment horizontal="left" wrapText="1"/>
      <protection locked="0"/>
    </xf>
    <xf numFmtId="0" fontId="5" fillId="35" borderId="0" xfId="53" applyFont="1" applyFill="1" applyProtection="1">
      <alignment/>
      <protection locked="0"/>
    </xf>
    <xf numFmtId="0" fontId="5" fillId="35" borderId="0" xfId="53" applyFont="1" applyFill="1" applyAlignment="1" applyProtection="1">
      <alignment horizontal="right"/>
      <protection locked="0"/>
    </xf>
    <xf numFmtId="0" fontId="0" fillId="35" borderId="0" xfId="53" applyFont="1" applyFill="1" applyAlignment="1" applyProtection="1">
      <alignment wrapText="1"/>
      <protection locked="0"/>
    </xf>
    <xf numFmtId="0" fontId="5" fillId="35" borderId="23" xfId="53" applyFont="1" applyFill="1" applyBorder="1" applyAlignment="1" applyProtection="1">
      <alignment horizontal="center" vertical="center"/>
      <protection locked="0"/>
    </xf>
    <xf numFmtId="0" fontId="5" fillId="35" borderId="40" xfId="53" applyFont="1" applyFill="1" applyBorder="1" applyAlignment="1" applyProtection="1">
      <alignment horizontal="center" vertical="center"/>
      <protection locked="0"/>
    </xf>
    <xf numFmtId="15" fontId="1" fillId="0" borderId="41" xfId="0" applyNumberFormat="1" applyFont="1" applyBorder="1" applyAlignment="1" applyProtection="1">
      <alignment horizontal="center" vertical="center"/>
      <protection locked="0"/>
    </xf>
    <xf numFmtId="15" fontId="1" fillId="0" borderId="19" xfId="0" applyNumberFormat="1" applyFont="1" applyBorder="1" applyAlignment="1" applyProtection="1">
      <alignment horizontal="center" vertical="center"/>
      <protection locked="0"/>
    </xf>
    <xf numFmtId="15" fontId="1" fillId="0" borderId="42" xfId="0" applyNumberFormat="1" applyFont="1" applyBorder="1" applyAlignment="1" applyProtection="1">
      <alignment horizontal="center" vertical="center"/>
      <protection locked="0"/>
    </xf>
    <xf numFmtId="15" fontId="1" fillId="0" borderId="23" xfId="0" applyNumberFormat="1" applyFont="1" applyBorder="1" applyAlignment="1" applyProtection="1">
      <alignment horizontal="center" vertical="center"/>
      <protection locked="0"/>
    </xf>
    <xf numFmtId="15" fontId="1" fillId="0" borderId="38" xfId="0" applyNumberFormat="1" applyFont="1" applyBorder="1" applyAlignment="1" applyProtection="1">
      <alignment horizontal="center" vertical="center"/>
      <protection locked="0"/>
    </xf>
    <xf numFmtId="15" fontId="1" fillId="0" borderId="40" xfId="0" applyNumberFormat="1" applyFont="1" applyBorder="1" applyAlignment="1" applyProtection="1">
      <alignment horizontal="center" vertical="center"/>
      <protection locked="0"/>
    </xf>
    <xf numFmtId="44" fontId="1" fillId="0" borderId="0" xfId="0" applyNumberFormat="1" applyFont="1" applyBorder="1" applyAlignment="1" applyProtection="1">
      <alignment horizontal="center" vertical="center"/>
      <protection locked="0"/>
    </xf>
    <xf numFmtId="44" fontId="1" fillId="0" borderId="13" xfId="0" applyNumberFormat="1" applyFont="1" applyBorder="1" applyAlignment="1" applyProtection="1">
      <alignment horizontal="center" vertical="center"/>
      <protection locked="0"/>
    </xf>
    <xf numFmtId="0" fontId="6" fillId="34" borderId="32" xfId="0" applyFont="1" applyFill="1" applyBorder="1" applyAlignment="1" applyProtection="1">
      <alignment horizontal="center" vertical="center"/>
      <protection locked="0"/>
    </xf>
    <xf numFmtId="0" fontId="6" fillId="34" borderId="22" xfId="0" applyFont="1" applyFill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22" fillId="0" borderId="10" xfId="0" applyFont="1" applyBorder="1" applyAlignment="1" applyProtection="1">
      <alignment horizontal="center" vertical="center"/>
      <protection locked="0"/>
    </xf>
    <xf numFmtId="0" fontId="11" fillId="0" borderId="36" xfId="0" applyFont="1" applyBorder="1" applyAlignment="1" applyProtection="1">
      <alignment horizontal="center" vertical="center"/>
      <protection locked="0"/>
    </xf>
    <xf numFmtId="0" fontId="11" fillId="0" borderId="37" xfId="0" applyFont="1" applyBorder="1" applyAlignment="1" applyProtection="1">
      <alignment horizontal="center" vertical="center"/>
      <protection locked="0"/>
    </xf>
    <xf numFmtId="0" fontId="11" fillId="0" borderId="15" xfId="0" applyFont="1" applyBorder="1" applyAlignment="1" applyProtection="1">
      <alignment horizontal="center" vertical="center"/>
      <protection locked="0"/>
    </xf>
    <xf numFmtId="0" fontId="11" fillId="0" borderId="16" xfId="0" applyFont="1" applyBorder="1" applyAlignment="1" applyProtection="1">
      <alignment horizontal="center" vertical="center"/>
      <protection locked="0"/>
    </xf>
    <xf numFmtId="0" fontId="11" fillId="0" borderId="18" xfId="0" applyFont="1" applyBorder="1" applyAlignment="1" applyProtection="1">
      <alignment horizontal="center" vertical="center"/>
      <protection locked="0"/>
    </xf>
    <xf numFmtId="0" fontId="3" fillId="36" borderId="43" xfId="0" applyFont="1" applyFill="1" applyBorder="1" applyAlignment="1" applyProtection="1">
      <alignment horizontal="center" vertical="center"/>
      <protection locked="0"/>
    </xf>
    <xf numFmtId="0" fontId="3" fillId="36" borderId="44" xfId="0" applyFont="1" applyFill="1" applyBorder="1" applyAlignment="1" applyProtection="1">
      <alignment horizontal="center" vertical="center"/>
      <protection locked="0"/>
    </xf>
    <xf numFmtId="0" fontId="3" fillId="36" borderId="45" xfId="0" applyFont="1" applyFill="1" applyBorder="1" applyAlignment="1" applyProtection="1">
      <alignment horizontal="center" vertical="center"/>
      <protection locked="0"/>
    </xf>
    <xf numFmtId="10" fontId="2" fillId="0" borderId="46" xfId="0" applyNumberFormat="1" applyFont="1" applyBorder="1" applyAlignment="1" applyProtection="1">
      <alignment horizontal="center" vertical="center"/>
      <protection locked="0"/>
    </xf>
    <xf numFmtId="10" fontId="2" fillId="0" borderId="47" xfId="0" applyNumberFormat="1" applyFont="1" applyBorder="1" applyAlignment="1" applyProtection="1">
      <alignment horizontal="center" vertical="center"/>
      <protection locked="0"/>
    </xf>
    <xf numFmtId="10" fontId="2" fillId="0" borderId="48" xfId="0" applyNumberFormat="1" applyFont="1" applyBorder="1" applyAlignment="1" applyProtection="1">
      <alignment horizontal="center" vertical="center"/>
      <protection locked="0"/>
    </xf>
    <xf numFmtId="14" fontId="2" fillId="0" borderId="19" xfId="0" applyNumberFormat="1" applyFont="1" applyFill="1" applyBorder="1" applyAlignment="1" applyProtection="1">
      <alignment horizontal="center" vertical="center"/>
      <protection/>
    </xf>
    <xf numFmtId="14" fontId="2" fillId="0" borderId="42" xfId="0" applyNumberFormat="1" applyFont="1" applyFill="1" applyBorder="1" applyAlignment="1" applyProtection="1">
      <alignment horizontal="center" vertical="center"/>
      <protection/>
    </xf>
    <xf numFmtId="14" fontId="2" fillId="0" borderId="38" xfId="0" applyNumberFormat="1" applyFont="1" applyFill="1" applyBorder="1" applyAlignment="1" applyProtection="1">
      <alignment horizontal="center" vertical="center"/>
      <protection/>
    </xf>
    <xf numFmtId="14" fontId="2" fillId="0" borderId="40" xfId="0" applyNumberFormat="1" applyFont="1" applyFill="1" applyBorder="1" applyAlignment="1" applyProtection="1">
      <alignment horizontal="center" vertical="center"/>
      <protection/>
    </xf>
    <xf numFmtId="0" fontId="2" fillId="0" borderId="49" xfId="0" applyFont="1" applyFill="1" applyBorder="1" applyAlignment="1" applyProtection="1">
      <alignment horizontal="left" vertical="center"/>
      <protection/>
    </xf>
    <xf numFmtId="0" fontId="2" fillId="0" borderId="50" xfId="0" applyFont="1" applyFill="1" applyBorder="1" applyAlignment="1" applyProtection="1">
      <alignment horizontal="left" vertical="center"/>
      <protection/>
    </xf>
    <xf numFmtId="0" fontId="2" fillId="0" borderId="51" xfId="0" applyFont="1" applyFill="1" applyBorder="1" applyAlignment="1" applyProtection="1">
      <alignment horizontal="left" vertical="center"/>
      <protection/>
    </xf>
    <xf numFmtId="0" fontId="1" fillId="0" borderId="19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0" fontId="2" fillId="34" borderId="52" xfId="0" applyFont="1" applyFill="1" applyBorder="1" applyAlignment="1" applyProtection="1">
      <alignment horizontal="center" vertical="center"/>
      <protection locked="0"/>
    </xf>
    <xf numFmtId="0" fontId="0" fillId="0" borderId="50" xfId="0" applyBorder="1" applyAlignment="1" applyProtection="1">
      <alignment horizontal="center" vertical="center"/>
      <protection locked="0"/>
    </xf>
    <xf numFmtId="0" fontId="0" fillId="0" borderId="51" xfId="0" applyBorder="1" applyAlignment="1" applyProtection="1">
      <alignment horizontal="center" vertical="center"/>
      <protection locked="0"/>
    </xf>
    <xf numFmtId="0" fontId="1" fillId="0" borderId="32" xfId="0" applyFont="1" applyBorder="1" applyAlignment="1" applyProtection="1">
      <alignment horizontal="center" vertical="center"/>
      <protection locked="0"/>
    </xf>
    <xf numFmtId="0" fontId="1" fillId="0" borderId="33" xfId="0" applyFont="1" applyBorder="1" applyAlignment="1" applyProtection="1">
      <alignment horizontal="center" vertical="center"/>
      <protection locked="0"/>
    </xf>
    <xf numFmtId="0" fontId="1" fillId="0" borderId="22" xfId="0" applyFont="1" applyBorder="1" applyAlignment="1" applyProtection="1">
      <alignment horizontal="center" vertical="center"/>
      <protection locked="0"/>
    </xf>
    <xf numFmtId="0" fontId="3" fillId="34" borderId="44" xfId="0" applyFont="1" applyFill="1" applyBorder="1" applyAlignment="1" applyProtection="1">
      <alignment horizontal="center" vertical="center"/>
      <protection locked="0"/>
    </xf>
    <xf numFmtId="0" fontId="3" fillId="0" borderId="53" xfId="0" applyFont="1" applyBorder="1" applyAlignment="1" applyProtection="1">
      <alignment horizontal="left" vertical="center"/>
      <protection locked="0"/>
    </xf>
    <xf numFmtId="0" fontId="3" fillId="0" borderId="20" xfId="0" applyFont="1" applyBorder="1" applyAlignment="1" applyProtection="1">
      <alignment horizontal="left" vertical="center"/>
      <protection locked="0"/>
    </xf>
    <xf numFmtId="0" fontId="1" fillId="0" borderId="44" xfId="0" applyFont="1" applyBorder="1" applyAlignment="1" applyProtection="1">
      <alignment horizontal="center" vertical="center"/>
      <protection locked="0"/>
    </xf>
    <xf numFmtId="0" fontId="1" fillId="0" borderId="45" xfId="0" applyFont="1" applyBorder="1" applyAlignment="1" applyProtection="1">
      <alignment horizontal="center" vertical="center"/>
      <protection locked="0"/>
    </xf>
    <xf numFmtId="0" fontId="5" fillId="0" borderId="36" xfId="0" applyFont="1" applyBorder="1" applyAlignment="1" applyProtection="1">
      <alignment horizontal="center" vertical="center"/>
      <protection/>
    </xf>
    <xf numFmtId="0" fontId="5" fillId="0" borderId="37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0" fontId="5" fillId="0" borderId="18" xfId="0" applyFont="1" applyBorder="1" applyAlignment="1" applyProtection="1">
      <alignment horizontal="center" vertical="center" wrapText="1"/>
      <protection/>
    </xf>
    <xf numFmtId="0" fontId="2" fillId="34" borderId="43" xfId="0" applyFont="1" applyFill="1" applyBorder="1" applyAlignment="1" applyProtection="1">
      <alignment horizontal="left" vertical="center"/>
      <protection locked="0"/>
    </xf>
    <xf numFmtId="0" fontId="2" fillId="34" borderId="41" xfId="0" applyFont="1" applyFill="1" applyBorder="1" applyAlignment="1" applyProtection="1">
      <alignment horizontal="left" vertical="center"/>
      <protection locked="0"/>
    </xf>
    <xf numFmtId="0" fontId="23" fillId="0" borderId="44" xfId="0" applyFont="1" applyBorder="1" applyAlignment="1" applyProtection="1">
      <alignment horizontal="left" vertical="center"/>
      <protection locked="0"/>
    </xf>
    <xf numFmtId="0" fontId="23" fillId="0" borderId="45" xfId="0" applyFont="1" applyBorder="1" applyAlignment="1" applyProtection="1">
      <alignment horizontal="left" vertical="center"/>
      <protection locked="0"/>
    </xf>
    <xf numFmtId="0" fontId="23" fillId="0" borderId="19" xfId="0" applyFont="1" applyBorder="1" applyAlignment="1" applyProtection="1">
      <alignment horizontal="left" vertical="center"/>
      <protection locked="0"/>
    </xf>
    <xf numFmtId="0" fontId="23" fillId="0" borderId="42" xfId="0" applyFont="1" applyBorder="1" applyAlignment="1" applyProtection="1">
      <alignment horizontal="left" vertical="center"/>
      <protection locked="0"/>
    </xf>
    <xf numFmtId="0" fontId="1" fillId="0" borderId="38" xfId="0" applyFont="1" applyBorder="1" applyAlignment="1" applyProtection="1">
      <alignment horizontal="left" vertical="center"/>
      <protection locked="0"/>
    </xf>
    <xf numFmtId="0" fontId="1" fillId="0" borderId="40" xfId="0" applyFont="1" applyBorder="1" applyAlignment="1" applyProtection="1">
      <alignment horizontal="left" vertical="center"/>
      <protection locked="0"/>
    </xf>
    <xf numFmtId="0" fontId="6" fillId="34" borderId="19" xfId="0" applyFont="1" applyFill="1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194" fontId="1" fillId="0" borderId="32" xfId="0" applyNumberFormat="1" applyFont="1" applyBorder="1" applyAlignment="1" applyProtection="1">
      <alignment horizontal="center" vertical="center"/>
      <protection locked="0"/>
    </xf>
    <xf numFmtId="0" fontId="2" fillId="34" borderId="50" xfId="0" applyFont="1" applyFill="1" applyBorder="1" applyAlignment="1" applyProtection="1">
      <alignment horizontal="center" vertical="center"/>
      <protection locked="0"/>
    </xf>
    <xf numFmtId="0" fontId="2" fillId="34" borderId="51" xfId="0" applyFont="1" applyFill="1" applyBorder="1" applyAlignment="1" applyProtection="1">
      <alignment horizontal="center" vertical="center"/>
      <protection locked="0"/>
    </xf>
    <xf numFmtId="49" fontId="2" fillId="0" borderId="19" xfId="0" applyNumberFormat="1" applyFont="1" applyFill="1" applyBorder="1" applyAlignment="1" applyProtection="1">
      <alignment horizontal="center" vertical="center"/>
      <protection/>
    </xf>
    <xf numFmtId="49" fontId="2" fillId="0" borderId="42" xfId="0" applyNumberFormat="1" applyFont="1" applyFill="1" applyBorder="1" applyAlignment="1" applyProtection="1">
      <alignment horizontal="center" vertical="center"/>
      <protection/>
    </xf>
    <xf numFmtId="194" fontId="1" fillId="0" borderId="33" xfId="0" applyNumberFormat="1" applyFont="1" applyBorder="1" applyAlignment="1" applyProtection="1">
      <alignment horizontal="center" vertical="center"/>
      <protection locked="0"/>
    </xf>
    <xf numFmtId="194" fontId="1" fillId="0" borderId="22" xfId="0" applyNumberFormat="1" applyFont="1" applyBorder="1" applyAlignment="1" applyProtection="1">
      <alignment horizontal="center" vertical="center"/>
      <protection locked="0"/>
    </xf>
    <xf numFmtId="0" fontId="4" fillId="34" borderId="32" xfId="0" applyFont="1" applyFill="1" applyBorder="1" applyAlignment="1" applyProtection="1">
      <alignment horizontal="center" vertical="center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194" fontId="1" fillId="0" borderId="0" xfId="0" applyNumberFormat="1" applyFont="1" applyBorder="1" applyAlignment="1" applyProtection="1">
      <alignment horizontal="center" vertical="center"/>
      <protection locked="0"/>
    </xf>
    <xf numFmtId="194" fontId="1" fillId="0" borderId="13" xfId="0" applyNumberFormat="1" applyFont="1" applyBorder="1" applyAlignment="1" applyProtection="1">
      <alignment horizontal="center" vertical="center"/>
      <protection locked="0"/>
    </xf>
    <xf numFmtId="194" fontId="0" fillId="0" borderId="33" xfId="0" applyNumberFormat="1" applyBorder="1" applyAlignment="1" applyProtection="1">
      <alignment horizontal="center" vertical="center"/>
      <protection locked="0"/>
    </xf>
    <xf numFmtId="194" fontId="0" fillId="0" borderId="22" xfId="0" applyNumberFormat="1" applyBorder="1" applyAlignment="1" applyProtection="1">
      <alignment horizontal="center" vertical="center"/>
      <protection locked="0"/>
    </xf>
    <xf numFmtId="44" fontId="3" fillId="0" borderId="54" xfId="0" applyNumberFormat="1" applyFont="1" applyBorder="1" applyAlignment="1" applyProtection="1">
      <alignment horizontal="center" vertical="center"/>
      <protection locked="0"/>
    </xf>
    <xf numFmtId="44" fontId="3" fillId="0" borderId="55" xfId="0" applyNumberFormat="1" applyFont="1" applyBorder="1" applyAlignment="1" applyProtection="1">
      <alignment horizontal="center" vertical="center"/>
      <protection locked="0"/>
    </xf>
    <xf numFmtId="194" fontId="1" fillId="0" borderId="19" xfId="0" applyNumberFormat="1" applyFont="1" applyBorder="1" applyAlignment="1" applyProtection="1">
      <alignment horizontal="center" vertical="center"/>
      <protection locked="0"/>
    </xf>
    <xf numFmtId="44" fontId="3" fillId="0" borderId="0" xfId="0" applyNumberFormat="1" applyFont="1" applyBorder="1" applyAlignment="1" applyProtection="1">
      <alignment horizontal="center" vertical="center"/>
      <protection locked="0"/>
    </xf>
    <xf numFmtId="44" fontId="3" fillId="0" borderId="13" xfId="0" applyNumberFormat="1" applyFont="1" applyBorder="1" applyAlignment="1" applyProtection="1">
      <alignment horizontal="center" vertical="center"/>
      <protection locked="0"/>
    </xf>
    <xf numFmtId="4" fontId="1" fillId="0" borderId="32" xfId="0" applyNumberFormat="1" applyFont="1" applyBorder="1" applyAlignment="1" applyProtection="1">
      <alignment horizontal="center" vertical="center"/>
      <protection locked="0"/>
    </xf>
    <xf numFmtId="4" fontId="0" fillId="0" borderId="33" xfId="0" applyNumberFormat="1" applyBorder="1" applyAlignment="1" applyProtection="1">
      <alignment horizontal="center" vertical="center"/>
      <protection locked="0"/>
    </xf>
    <xf numFmtId="4" fontId="0" fillId="0" borderId="22" xfId="0" applyNumberFormat="1" applyBorder="1" applyAlignment="1" applyProtection="1">
      <alignment horizontal="center" vertical="center"/>
      <protection locked="0"/>
    </xf>
    <xf numFmtId="0" fontId="3" fillId="34" borderId="32" xfId="0" applyFont="1" applyFill="1" applyBorder="1" applyAlignment="1" applyProtection="1">
      <alignment horizontal="center" vertical="center"/>
      <protection locked="0"/>
    </xf>
    <xf numFmtId="0" fontId="1" fillId="0" borderId="56" xfId="0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0" fontId="1" fillId="0" borderId="57" xfId="0" applyFont="1" applyBorder="1" applyAlignment="1" applyProtection="1">
      <alignment horizontal="center" vertical="center"/>
      <protection locked="0"/>
    </xf>
    <xf numFmtId="0" fontId="1" fillId="0" borderId="34" xfId="0" applyFont="1" applyBorder="1" applyAlignment="1" applyProtection="1">
      <alignment horizontal="center" vertical="center"/>
      <protection locked="0"/>
    </xf>
    <xf numFmtId="0" fontId="1" fillId="0" borderId="21" xfId="0" applyFont="1" applyBorder="1" applyAlignment="1" applyProtection="1">
      <alignment horizontal="center" vertical="center"/>
      <protection locked="0"/>
    </xf>
    <xf numFmtId="0" fontId="1" fillId="0" borderId="35" xfId="0" applyFont="1" applyBorder="1" applyAlignment="1" applyProtection="1">
      <alignment horizontal="center" vertical="center"/>
      <protection locked="0"/>
    </xf>
    <xf numFmtId="0" fontId="3" fillId="34" borderId="32" xfId="0" applyFont="1" applyFill="1" applyBorder="1" applyAlignment="1" applyProtection="1">
      <alignment horizontal="center" vertical="center" wrapText="1"/>
      <protection locked="0"/>
    </xf>
    <xf numFmtId="0" fontId="0" fillId="0" borderId="33" xfId="0" applyBorder="1" applyAlignment="1" applyProtection="1">
      <alignment horizontal="center" vertical="center" wrapText="1"/>
      <protection locked="0"/>
    </xf>
    <xf numFmtId="0" fontId="0" fillId="0" borderId="22" xfId="0" applyBorder="1" applyAlignment="1" applyProtection="1">
      <alignment horizontal="center" vertical="center" wrapText="1"/>
      <protection locked="0"/>
    </xf>
    <xf numFmtId="0" fontId="2" fillId="0" borderId="52" xfId="0" applyFont="1" applyFill="1" applyBorder="1" applyAlignment="1" applyProtection="1">
      <alignment horizontal="left" vertical="center"/>
      <protection/>
    </xf>
    <xf numFmtId="0" fontId="2" fillId="0" borderId="58" xfId="0" applyFont="1" applyFill="1" applyBorder="1" applyAlignment="1" applyProtection="1">
      <alignment horizontal="left" vertical="center"/>
      <protection/>
    </xf>
    <xf numFmtId="44" fontId="1" fillId="0" borderId="20" xfId="0" applyNumberFormat="1" applyFont="1" applyBorder="1" applyAlignment="1" applyProtection="1">
      <alignment horizontal="center" vertical="center"/>
      <protection locked="0"/>
    </xf>
    <xf numFmtId="44" fontId="1" fillId="0" borderId="59" xfId="0" applyNumberFormat="1" applyFont="1" applyBorder="1" applyAlignment="1" applyProtection="1">
      <alignment horizontal="center" vertical="center"/>
      <protection locked="0"/>
    </xf>
    <xf numFmtId="192" fontId="2" fillId="0" borderId="46" xfId="0" applyNumberFormat="1" applyFont="1" applyBorder="1" applyAlignment="1" applyProtection="1">
      <alignment horizontal="center" vertical="center"/>
      <protection locked="0"/>
    </xf>
    <xf numFmtId="192" fontId="2" fillId="0" borderId="47" xfId="0" applyNumberFormat="1" applyFont="1" applyBorder="1" applyAlignment="1" applyProtection="1">
      <alignment horizontal="center" vertical="center"/>
      <protection locked="0"/>
    </xf>
    <xf numFmtId="192" fontId="2" fillId="0" borderId="48" xfId="0" applyNumberFormat="1" applyFont="1" applyBorder="1" applyAlignment="1" applyProtection="1">
      <alignment horizontal="center" vertical="center"/>
      <protection locked="0"/>
    </xf>
    <xf numFmtId="0" fontId="10" fillId="0" borderId="32" xfId="0" applyFont="1" applyBorder="1" applyAlignment="1" applyProtection="1">
      <alignment horizontal="center" vertical="center"/>
      <protection locked="0"/>
    </xf>
    <xf numFmtId="0" fontId="10" fillId="0" borderId="33" xfId="0" applyFont="1" applyBorder="1" applyAlignment="1" applyProtection="1">
      <alignment horizontal="center" vertical="center"/>
      <protection locked="0"/>
    </xf>
    <xf numFmtId="0" fontId="10" fillId="0" borderId="22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0" fontId="3" fillId="0" borderId="33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 vertical="center" wrapText="1"/>
      <protection locked="0"/>
    </xf>
    <xf numFmtId="0" fontId="3" fillId="0" borderId="33" xfId="0" applyFont="1" applyBorder="1" applyAlignment="1" applyProtection="1">
      <alignment horizontal="center" vertical="center" wrapText="1"/>
      <protection locked="0"/>
    </xf>
    <xf numFmtId="0" fontId="3" fillId="0" borderId="22" xfId="0" applyFont="1" applyBorder="1" applyAlignment="1" applyProtection="1">
      <alignment horizontal="center" vertical="center" wrapText="1"/>
      <protection locked="0"/>
    </xf>
    <xf numFmtId="0" fontId="21" fillId="0" borderId="12" xfId="0" applyFont="1" applyBorder="1" applyAlignment="1" applyProtection="1">
      <alignment horizontal="left" vertical="top" wrapText="1"/>
      <protection locked="0"/>
    </xf>
    <xf numFmtId="0" fontId="21" fillId="0" borderId="0" xfId="0" applyFont="1" applyBorder="1" applyAlignment="1" applyProtection="1">
      <alignment horizontal="left" vertical="top" wrapText="1"/>
      <protection locked="0"/>
    </xf>
    <xf numFmtId="0" fontId="21" fillId="0" borderId="13" xfId="0" applyFont="1" applyBorder="1" applyAlignment="1" applyProtection="1">
      <alignment horizontal="left" vertical="top" wrapText="1"/>
      <protection locked="0"/>
    </xf>
    <xf numFmtId="192" fontId="2" fillId="36" borderId="52" xfId="0" applyNumberFormat="1" applyFont="1" applyFill="1" applyBorder="1" applyAlignment="1" applyProtection="1">
      <alignment horizontal="center" vertical="center"/>
      <protection locked="0"/>
    </xf>
    <xf numFmtId="192" fontId="2" fillId="36" borderId="50" xfId="0" applyNumberFormat="1" applyFont="1" applyFill="1" applyBorder="1" applyAlignment="1" applyProtection="1">
      <alignment horizontal="center" vertical="center"/>
      <protection locked="0"/>
    </xf>
    <xf numFmtId="192" fontId="2" fillId="36" borderId="51" xfId="0" applyNumberFormat="1" applyFont="1" applyFill="1" applyBorder="1" applyAlignment="1" applyProtection="1">
      <alignment horizontal="center" vertical="center"/>
      <protection locked="0"/>
    </xf>
    <xf numFmtId="49" fontId="2" fillId="0" borderId="60" xfId="0" applyNumberFormat="1" applyFont="1" applyFill="1" applyBorder="1" applyAlignment="1" applyProtection="1">
      <alignment horizontal="left" vertical="center"/>
      <protection/>
    </xf>
    <xf numFmtId="49" fontId="2" fillId="0" borderId="33" xfId="0" applyNumberFormat="1" applyFont="1" applyFill="1" applyBorder="1" applyAlignment="1" applyProtection="1">
      <alignment horizontal="left" vertical="center"/>
      <protection/>
    </xf>
    <xf numFmtId="49" fontId="2" fillId="0" borderId="22" xfId="0" applyNumberFormat="1" applyFont="1" applyFill="1" applyBorder="1" applyAlignment="1" applyProtection="1">
      <alignment horizontal="left" vertical="center"/>
      <protection/>
    </xf>
    <xf numFmtId="0" fontId="21" fillId="0" borderId="53" xfId="0" applyFont="1" applyBorder="1" applyAlignment="1" applyProtection="1">
      <alignment horizontal="left" vertical="center"/>
      <protection locked="0"/>
    </xf>
    <xf numFmtId="0" fontId="21" fillId="0" borderId="20" xfId="0" applyFont="1" applyBorder="1" applyAlignment="1" applyProtection="1">
      <alignment horizontal="left" vertical="center"/>
      <protection locked="0"/>
    </xf>
    <xf numFmtId="0" fontId="21" fillId="0" borderId="59" xfId="0" applyFont="1" applyBorder="1" applyAlignment="1" applyProtection="1">
      <alignment horizontal="left" vertical="center"/>
      <protection locked="0"/>
    </xf>
    <xf numFmtId="0" fontId="2" fillId="0" borderId="41" xfId="0" applyFont="1" applyFill="1" applyBorder="1" applyAlignment="1" applyProtection="1">
      <alignment horizontal="center" vertical="center"/>
      <protection/>
    </xf>
    <xf numFmtId="0" fontId="2" fillId="0" borderId="19" xfId="0" applyFont="1" applyFill="1" applyBorder="1" applyAlignment="1" applyProtection="1">
      <alignment horizontal="center" vertical="center"/>
      <protection/>
    </xf>
    <xf numFmtId="0" fontId="2" fillId="0" borderId="23" xfId="0" applyFont="1" applyFill="1" applyBorder="1" applyAlignment="1" applyProtection="1">
      <alignment horizontal="center" vertical="center"/>
      <protection/>
    </xf>
    <xf numFmtId="0" fontId="2" fillId="0" borderId="38" xfId="0" applyFont="1" applyFill="1" applyBorder="1" applyAlignment="1" applyProtection="1">
      <alignment horizontal="center" vertical="center"/>
      <protection/>
    </xf>
    <xf numFmtId="0" fontId="2" fillId="34" borderId="61" xfId="0" applyFont="1" applyFill="1" applyBorder="1" applyAlignment="1" applyProtection="1">
      <alignment horizontal="center" vertical="center"/>
      <protection locked="0"/>
    </xf>
    <xf numFmtId="0" fontId="2" fillId="34" borderId="21" xfId="0" applyFont="1" applyFill="1" applyBorder="1" applyAlignment="1" applyProtection="1">
      <alignment horizontal="center" vertical="center"/>
      <protection locked="0"/>
    </xf>
    <xf numFmtId="0" fontId="2" fillId="34" borderId="62" xfId="0" applyFont="1" applyFill="1" applyBorder="1" applyAlignment="1" applyProtection="1">
      <alignment horizontal="center" vertical="center"/>
      <protection locked="0"/>
    </xf>
    <xf numFmtId="198" fontId="0" fillId="0" borderId="0" xfId="0" applyNumberFormat="1" applyBorder="1" applyAlignment="1">
      <alignment horizontal="center"/>
    </xf>
    <xf numFmtId="198" fontId="0" fillId="0" borderId="0" xfId="0" applyNumberFormat="1" applyFont="1" applyBorder="1" applyAlignment="1">
      <alignment horizontal="center"/>
    </xf>
    <xf numFmtId="1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98" fontId="0" fillId="0" borderId="0" xfId="0" applyNumberFormat="1" applyAlignment="1">
      <alignment horizontal="center"/>
    </xf>
    <xf numFmtId="10" fontId="0" fillId="0" borderId="0" xfId="55" applyNumberFormat="1" applyAlignment="1">
      <alignment horizontal="center" vertical="center"/>
    </xf>
    <xf numFmtId="0" fontId="0" fillId="0" borderId="32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0" xfId="0" applyFont="1" applyAlignment="1">
      <alignment horizontal="justify" vertical="center"/>
    </xf>
    <xf numFmtId="0" fontId="0" fillId="0" borderId="0" xfId="0" applyAlignment="1">
      <alignment horizontal="justify" vertical="center"/>
    </xf>
    <xf numFmtId="0" fontId="0" fillId="0" borderId="0" xfId="0" applyAlignment="1">
      <alignment horizontal="center" vertical="center"/>
    </xf>
    <xf numFmtId="0" fontId="0" fillId="0" borderId="0" xfId="55" applyNumberFormat="1" applyAlignment="1">
      <alignment horizontal="center" vertical="center"/>
    </xf>
    <xf numFmtId="198" fontId="0" fillId="0" borderId="0" xfId="0" applyNumberFormat="1" applyAlignment="1">
      <alignment horizontal="center" vertical="center"/>
    </xf>
    <xf numFmtId="198" fontId="0" fillId="0" borderId="0" xfId="0" applyNumberFormat="1" applyFont="1" applyAlignment="1">
      <alignment horizontal="center"/>
    </xf>
    <xf numFmtId="10" fontId="0" fillId="0" borderId="0" xfId="55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32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56" xfId="0" applyFont="1" applyBorder="1" applyAlignment="1">
      <alignment horizontal="justify" vertical="center"/>
    </xf>
    <xf numFmtId="0" fontId="0" fillId="0" borderId="57" xfId="0" applyFont="1" applyBorder="1" applyAlignment="1">
      <alignment horizontal="justify" vertical="center"/>
    </xf>
    <xf numFmtId="0" fontId="0" fillId="0" borderId="34" xfId="0" applyFont="1" applyBorder="1" applyAlignment="1">
      <alignment horizontal="justify" vertical="center"/>
    </xf>
    <xf numFmtId="0" fontId="0" fillId="0" borderId="35" xfId="0" applyFont="1" applyBorder="1" applyAlignment="1">
      <alignment horizontal="justify" vertical="center"/>
    </xf>
    <xf numFmtId="0" fontId="0" fillId="0" borderId="32" xfId="0" applyBorder="1" applyAlignment="1">
      <alignment horizontal="justify" vertical="center"/>
    </xf>
    <xf numFmtId="0" fontId="0" fillId="0" borderId="22" xfId="0" applyBorder="1" applyAlignment="1">
      <alignment horizontal="justify" vertical="center"/>
    </xf>
    <xf numFmtId="0" fontId="0" fillId="0" borderId="3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12" fillId="33" borderId="37" xfId="0" applyFont="1" applyFill="1" applyBorder="1" applyAlignment="1">
      <alignment horizontal="center" vertical="center"/>
    </xf>
    <xf numFmtId="0" fontId="12" fillId="33" borderId="12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2" fillId="34" borderId="10" xfId="0" applyFont="1" applyFill="1" applyBorder="1" applyAlignment="1">
      <alignment horizontal="center" vertical="center"/>
    </xf>
    <xf numFmtId="0" fontId="2" fillId="34" borderId="36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0" fillId="0" borderId="56" xfId="0" applyBorder="1" applyAlignment="1">
      <alignment horizontal="justify" vertical="center"/>
    </xf>
    <xf numFmtId="0" fontId="0" fillId="0" borderId="57" xfId="0" applyBorder="1" applyAlignment="1">
      <alignment horizontal="justify" vertical="center"/>
    </xf>
    <xf numFmtId="0" fontId="0" fillId="0" borderId="34" xfId="0" applyBorder="1" applyAlignment="1">
      <alignment horizontal="justify" vertical="center"/>
    </xf>
    <xf numFmtId="0" fontId="0" fillId="0" borderId="35" xfId="0" applyBorder="1" applyAlignment="1">
      <alignment horizontal="justify" vertical="center"/>
    </xf>
    <xf numFmtId="0" fontId="0" fillId="0" borderId="33" xfId="0" applyBorder="1" applyAlignment="1">
      <alignment horizontal="center" vertical="center"/>
    </xf>
    <xf numFmtId="0" fontId="0" fillId="0" borderId="63" xfId="0" applyBorder="1" applyAlignment="1">
      <alignment horizontal="justify" vertical="center"/>
    </xf>
    <xf numFmtId="0" fontId="0" fillId="0" borderId="64" xfId="0" applyBorder="1" applyAlignment="1">
      <alignment horizontal="justify" vertical="center"/>
    </xf>
    <xf numFmtId="0" fontId="2" fillId="34" borderId="12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34" borderId="37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0" fillId="0" borderId="30" xfId="0" applyFont="1" applyBorder="1" applyAlignment="1">
      <alignment horizontal="justify" vertical="center"/>
    </xf>
    <xf numFmtId="0" fontId="0" fillId="0" borderId="31" xfId="0" applyFont="1" applyBorder="1" applyAlignment="1">
      <alignment horizontal="justify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6" fillId="0" borderId="20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2" xfId="0" applyFont="1" applyBorder="1" applyAlignment="1">
      <alignment horizontal="justify" vertical="center"/>
    </xf>
    <xf numFmtId="0" fontId="2" fillId="0" borderId="0" xfId="0" applyFont="1" applyBorder="1" applyAlignment="1">
      <alignment horizontal="justify" vertical="center"/>
    </xf>
    <xf numFmtId="0" fontId="2" fillId="0" borderId="13" xfId="0" applyFont="1" applyBorder="1" applyAlignment="1">
      <alignment horizontal="justify" vertical="center"/>
    </xf>
    <xf numFmtId="0" fontId="2" fillId="0" borderId="15" xfId="0" applyFont="1" applyBorder="1" applyAlignment="1">
      <alignment horizontal="justify" vertical="center"/>
    </xf>
    <xf numFmtId="0" fontId="2" fillId="0" borderId="16" xfId="0" applyFont="1" applyBorder="1" applyAlignment="1">
      <alignment horizontal="justify" vertical="center"/>
    </xf>
    <xf numFmtId="0" fontId="2" fillId="0" borderId="18" xfId="0" applyFont="1" applyBorder="1" applyAlignment="1">
      <alignment horizontal="justify" vertical="center"/>
    </xf>
    <xf numFmtId="0" fontId="5" fillId="35" borderId="16" xfId="0" applyFont="1" applyFill="1" applyBorder="1" applyAlignment="1" applyProtection="1">
      <alignment horizontal="center" vertical="center" wrapText="1"/>
      <protection/>
    </xf>
    <xf numFmtId="0" fontId="5" fillId="35" borderId="18" xfId="0" applyFont="1" applyFill="1" applyBorder="1" applyAlignment="1" applyProtection="1">
      <alignment horizontal="center" vertical="center" wrapText="1"/>
      <protection/>
    </xf>
    <xf numFmtId="0" fontId="2" fillId="35" borderId="44" xfId="53" applyFont="1" applyFill="1" applyBorder="1" applyAlignment="1" applyProtection="1">
      <alignment horizontal="center" vertical="center" wrapText="1"/>
      <protection/>
    </xf>
    <xf numFmtId="0" fontId="2" fillId="35" borderId="45" xfId="53" applyFont="1" applyFill="1" applyBorder="1" applyAlignment="1" applyProtection="1">
      <alignment horizontal="center" vertical="center" wrapText="1"/>
      <protection/>
    </xf>
    <xf numFmtId="49" fontId="2" fillId="35" borderId="19" xfId="53" applyNumberFormat="1" applyFont="1" applyFill="1" applyBorder="1" applyAlignment="1" applyProtection="1">
      <alignment horizontal="center" vertical="center" wrapText="1"/>
      <protection/>
    </xf>
    <xf numFmtId="49" fontId="2" fillId="35" borderId="42" xfId="53" applyNumberFormat="1" applyFont="1" applyFill="1" applyBorder="1" applyAlignment="1" applyProtection="1">
      <alignment horizontal="center" vertical="center" wrapText="1"/>
      <protection/>
    </xf>
    <xf numFmtId="14" fontId="2" fillId="35" borderId="38" xfId="53" applyNumberFormat="1" applyFont="1" applyFill="1" applyBorder="1" applyAlignment="1" applyProtection="1">
      <alignment horizontal="center" vertical="center" wrapText="1"/>
      <protection/>
    </xf>
    <xf numFmtId="0" fontId="2" fillId="35" borderId="40" xfId="53" applyFont="1" applyFill="1" applyBorder="1" applyAlignment="1" applyProtection="1">
      <alignment horizontal="center" vertical="center" wrapText="1"/>
      <protection/>
    </xf>
    <xf numFmtId="0" fontId="2" fillId="35" borderId="52" xfId="0" applyFont="1" applyFill="1" applyBorder="1" applyAlignment="1" applyProtection="1">
      <alignment horizontal="left" vertical="center"/>
      <protection/>
    </xf>
    <xf numFmtId="0" fontId="2" fillId="35" borderId="58" xfId="0" applyFont="1" applyFill="1" applyBorder="1" applyAlignment="1" applyProtection="1">
      <alignment horizontal="left" vertical="center"/>
      <protection/>
    </xf>
    <xf numFmtId="49" fontId="2" fillId="35" borderId="60" xfId="0" applyNumberFormat="1" applyFont="1" applyFill="1" applyBorder="1" applyAlignment="1" applyProtection="1">
      <alignment horizontal="left" vertical="center"/>
      <protection/>
    </xf>
    <xf numFmtId="0" fontId="0" fillId="0" borderId="22" xfId="0" applyBorder="1" applyAlignment="1">
      <alignment horizontal="left" vertical="center"/>
    </xf>
    <xf numFmtId="0" fontId="5" fillId="35" borderId="36" xfId="0" applyFont="1" applyFill="1" applyBorder="1" applyAlignment="1" applyProtection="1">
      <alignment horizontal="center" vertical="center" wrapText="1"/>
      <protection/>
    </xf>
    <xf numFmtId="0" fontId="5" fillId="35" borderId="37" xfId="0" applyFont="1" applyFill="1" applyBorder="1" applyAlignment="1" applyProtection="1">
      <alignment horizontal="center" vertical="center" wrapText="1"/>
      <protection/>
    </xf>
    <xf numFmtId="0" fontId="8" fillId="35" borderId="0" xfId="0" applyFont="1" applyFill="1" applyBorder="1" applyAlignment="1" applyProtection="1">
      <alignment horizontal="center" vertical="center"/>
      <protection/>
    </xf>
    <xf numFmtId="0" fontId="8" fillId="35" borderId="13" xfId="0" applyFont="1" applyFill="1" applyBorder="1" applyAlignment="1" applyProtection="1">
      <alignment horizontal="center" vertical="center"/>
      <protection/>
    </xf>
    <xf numFmtId="0" fontId="0" fillId="35" borderId="36" xfId="53" applyFont="1" applyFill="1" applyBorder="1" applyAlignment="1" applyProtection="1">
      <alignment horizontal="left" vertical="center"/>
      <protection locked="0"/>
    </xf>
    <xf numFmtId="0" fontId="0" fillId="35" borderId="37" xfId="53" applyFont="1" applyFill="1" applyBorder="1" applyAlignment="1" applyProtection="1">
      <alignment horizontal="left" vertical="center"/>
      <protection locked="0"/>
    </xf>
    <xf numFmtId="0" fontId="2" fillId="35" borderId="10" xfId="53" applyFont="1" applyFill="1" applyBorder="1" applyAlignment="1" applyProtection="1">
      <alignment horizontal="left" vertical="center"/>
      <protection locked="0"/>
    </xf>
    <xf numFmtId="0" fontId="2" fillId="35" borderId="36" xfId="53" applyFont="1" applyFill="1" applyBorder="1" applyAlignment="1" applyProtection="1">
      <alignment horizontal="left" vertical="center"/>
      <protection locked="0"/>
    </xf>
    <xf numFmtId="0" fontId="9" fillId="35" borderId="0" xfId="53" applyFont="1" applyFill="1" applyBorder="1" applyAlignment="1" applyProtection="1">
      <alignment horizontal="left" vertical="center" wrapText="1"/>
      <protection locked="0"/>
    </xf>
    <xf numFmtId="0" fontId="9" fillId="35" borderId="13" xfId="53" applyFont="1" applyFill="1" applyBorder="1" applyAlignment="1" applyProtection="1">
      <alignment horizontal="left" vertical="center" wrapText="1"/>
      <protection locked="0"/>
    </xf>
    <xf numFmtId="0" fontId="2" fillId="35" borderId="12" xfId="53" applyFont="1" applyFill="1" applyBorder="1" applyAlignment="1" applyProtection="1">
      <alignment horizontal="left" vertical="center"/>
      <protection locked="0"/>
    </xf>
    <xf numFmtId="0" fontId="2" fillId="35" borderId="0" xfId="53" applyFont="1" applyFill="1" applyBorder="1" applyAlignment="1" applyProtection="1">
      <alignment horizontal="left" vertical="center"/>
      <protection locked="0"/>
    </xf>
    <xf numFmtId="0" fontId="2" fillId="35" borderId="15" xfId="53" applyFont="1" applyFill="1" applyBorder="1" applyAlignment="1" applyProtection="1">
      <alignment horizontal="left"/>
      <protection locked="0"/>
    </xf>
    <xf numFmtId="0" fontId="2" fillId="35" borderId="16" xfId="53" applyFont="1" applyFill="1" applyBorder="1" applyAlignment="1" applyProtection="1">
      <alignment horizontal="left"/>
      <protection locked="0"/>
    </xf>
    <xf numFmtId="0" fontId="0" fillId="35" borderId="16" xfId="53" applyFont="1" applyFill="1" applyBorder="1" applyAlignment="1" applyProtection="1">
      <alignment horizontal="left"/>
      <protection locked="0"/>
    </xf>
    <xf numFmtId="0" fontId="0" fillId="35" borderId="18" xfId="53" applyFont="1" applyFill="1" applyBorder="1" applyAlignment="1" applyProtection="1">
      <alignment horizontal="left"/>
      <protection locked="0"/>
    </xf>
    <xf numFmtId="0" fontId="0" fillId="35" borderId="41" xfId="53" applyFont="1" applyFill="1" applyBorder="1" applyAlignment="1" applyProtection="1">
      <alignment horizontal="center" vertical="center"/>
      <protection locked="0"/>
    </xf>
    <xf numFmtId="0" fontId="0" fillId="35" borderId="23" xfId="53" applyFont="1" applyFill="1" applyBorder="1" applyAlignment="1" applyProtection="1">
      <alignment horizontal="center" vertical="center"/>
      <protection locked="0"/>
    </xf>
    <xf numFmtId="0" fontId="0" fillId="35" borderId="19" xfId="53" applyFont="1" applyFill="1" applyBorder="1" applyAlignment="1" applyProtection="1">
      <alignment horizontal="center" vertical="center"/>
      <protection locked="0"/>
    </xf>
    <xf numFmtId="0" fontId="0" fillId="35" borderId="38" xfId="53" applyFont="1" applyFill="1" applyBorder="1" applyAlignment="1" applyProtection="1">
      <alignment horizontal="center" vertical="center"/>
      <protection locked="0"/>
    </xf>
    <xf numFmtId="0" fontId="0" fillId="35" borderId="42" xfId="53" applyFont="1" applyFill="1" applyBorder="1" applyAlignment="1" applyProtection="1">
      <alignment horizontal="center" vertical="center"/>
      <protection locked="0"/>
    </xf>
    <xf numFmtId="0" fontId="0" fillId="35" borderId="40" xfId="53" applyFont="1" applyFill="1" applyBorder="1" applyAlignment="1" applyProtection="1">
      <alignment horizontal="center" vertical="center"/>
      <protection locked="0"/>
    </xf>
    <xf numFmtId="0" fontId="5" fillId="35" borderId="24" xfId="53" applyFont="1" applyFill="1" applyBorder="1" applyAlignment="1" applyProtection="1">
      <alignment horizontal="center" vertical="center"/>
      <protection locked="0"/>
    </xf>
    <xf numFmtId="0" fontId="5" fillId="35" borderId="25" xfId="53" applyFont="1" applyFill="1" applyBorder="1" applyAlignment="1" applyProtection="1">
      <alignment horizontal="center" vertical="center"/>
      <protection locked="0"/>
    </xf>
    <xf numFmtId="0" fontId="5" fillId="35" borderId="26" xfId="53" applyFont="1" applyFill="1" applyBorder="1" applyAlignment="1" applyProtection="1">
      <alignment horizontal="center" vertical="center"/>
      <protection locked="0"/>
    </xf>
    <xf numFmtId="0" fontId="19" fillId="35" borderId="10" xfId="53" applyFont="1" applyFill="1" applyBorder="1" applyAlignment="1" applyProtection="1">
      <alignment vertical="center" wrapText="1"/>
      <protection locked="0"/>
    </xf>
    <xf numFmtId="0" fontId="19" fillId="35" borderId="37" xfId="53" applyFont="1" applyFill="1" applyBorder="1" applyAlignment="1" applyProtection="1">
      <alignment vertical="center" wrapText="1"/>
      <protection locked="0"/>
    </xf>
    <xf numFmtId="0" fontId="19" fillId="35" borderId="15" xfId="53" applyFont="1" applyFill="1" applyBorder="1" applyAlignment="1" applyProtection="1">
      <alignment vertical="center" wrapText="1"/>
      <protection locked="0"/>
    </xf>
    <xf numFmtId="0" fontId="19" fillId="35" borderId="18" xfId="53" applyFont="1" applyFill="1" applyBorder="1" applyAlignment="1" applyProtection="1">
      <alignment vertical="center" wrapText="1"/>
      <protection locked="0"/>
    </xf>
    <xf numFmtId="200" fontId="19" fillId="35" borderId="0" xfId="53" applyNumberFormat="1" applyFont="1" applyFill="1" applyAlignment="1" applyProtection="1">
      <alignment horizontal="center"/>
      <protection locked="0"/>
    </xf>
    <xf numFmtId="198" fontId="19" fillId="35" borderId="0" xfId="53" applyNumberFormat="1" applyFont="1" applyFill="1" applyAlignment="1" applyProtection="1">
      <alignment horizontal="center"/>
      <protection locked="0"/>
    </xf>
    <xf numFmtId="0" fontId="0" fillId="35" borderId="0" xfId="53" applyFont="1" applyFill="1" applyAlignment="1" applyProtection="1">
      <alignment horizontal="center" wrapText="1"/>
      <protection locked="0"/>
    </xf>
    <xf numFmtId="198" fontId="19" fillId="35" borderId="0" xfId="53" applyNumberFormat="1" applyFont="1" applyFill="1" applyBorder="1" applyAlignment="1" applyProtection="1">
      <alignment horizontal="center"/>
      <protection locked="0"/>
    </xf>
    <xf numFmtId="0" fontId="0" fillId="35" borderId="0" xfId="53" applyFont="1" applyFill="1" applyBorder="1" applyAlignment="1" applyProtection="1">
      <alignment horizontal="center"/>
      <protection locked="0"/>
    </xf>
    <xf numFmtId="0" fontId="0" fillId="35" borderId="21" xfId="53" applyFont="1" applyFill="1" applyBorder="1" applyAlignment="1" applyProtection="1">
      <alignment horizontal="center"/>
      <protection locked="0"/>
    </xf>
    <xf numFmtId="0" fontId="0" fillId="35" borderId="0" xfId="53" applyFont="1" applyFill="1" applyAlignment="1" applyProtection="1">
      <alignment horizontal="center" vertical="center"/>
      <protection locked="0"/>
    </xf>
    <xf numFmtId="0" fontId="0" fillId="35" borderId="0" xfId="53" applyFont="1" applyFill="1" applyAlignment="1" applyProtection="1">
      <alignment horizontal="center" vertical="center" wrapText="1"/>
      <protection locked="0"/>
    </xf>
    <xf numFmtId="2" fontId="0" fillId="35" borderId="0" xfId="53" applyNumberFormat="1" applyFont="1" applyFill="1" applyBorder="1" applyAlignment="1" applyProtection="1">
      <alignment horizontal="center"/>
      <protection locked="0"/>
    </xf>
    <xf numFmtId="0" fontId="2" fillId="35" borderId="10" xfId="53" applyFont="1" applyFill="1" applyBorder="1" applyAlignment="1" applyProtection="1">
      <alignment horizontal="center"/>
      <protection locked="0"/>
    </xf>
    <xf numFmtId="0" fontId="2" fillId="35" borderId="36" xfId="53" applyFont="1" applyFill="1" applyBorder="1" applyAlignment="1" applyProtection="1">
      <alignment horizontal="center"/>
      <protection locked="0"/>
    </xf>
    <xf numFmtId="0" fontId="2" fillId="35" borderId="37" xfId="53" applyFont="1" applyFill="1" applyBorder="1" applyAlignment="1" applyProtection="1">
      <alignment horizontal="center"/>
      <protection locked="0"/>
    </xf>
    <xf numFmtId="0" fontId="2" fillId="35" borderId="0" xfId="53" applyFont="1" applyFill="1" applyBorder="1" applyAlignment="1" applyProtection="1">
      <alignment horizontal="center" vertical="center"/>
      <protection locked="0"/>
    </xf>
    <xf numFmtId="0" fontId="2" fillId="35" borderId="13" xfId="53" applyFont="1" applyFill="1" applyBorder="1" applyAlignment="1" applyProtection="1">
      <alignment horizontal="center" vertical="center"/>
      <protection locked="0"/>
    </xf>
    <xf numFmtId="0" fontId="5" fillId="35" borderId="27" xfId="53" applyFont="1" applyFill="1" applyBorder="1" applyAlignment="1" applyProtection="1">
      <alignment horizontal="center" vertical="center"/>
      <protection locked="0"/>
    </xf>
    <xf numFmtId="0" fontId="5" fillId="35" borderId="29" xfId="53" applyFont="1" applyFill="1" applyBorder="1" applyAlignment="1" applyProtection="1">
      <alignment horizontal="center" vertical="center"/>
      <protection locked="0"/>
    </xf>
    <xf numFmtId="0" fontId="5" fillId="35" borderId="43" xfId="53" applyFont="1" applyFill="1" applyBorder="1" applyAlignment="1" applyProtection="1">
      <alignment horizontal="center" vertical="center"/>
      <protection locked="0"/>
    </xf>
    <xf numFmtId="0" fontId="5" fillId="35" borderId="44" xfId="53" applyFont="1" applyFill="1" applyBorder="1" applyAlignment="1" applyProtection="1">
      <alignment horizontal="center" vertical="center"/>
      <protection locked="0"/>
    </xf>
    <xf numFmtId="0" fontId="5" fillId="35" borderId="45" xfId="53" applyFont="1" applyFill="1" applyBorder="1" applyAlignment="1" applyProtection="1">
      <alignment horizontal="center" vertical="center"/>
      <protection locked="0"/>
    </xf>
    <xf numFmtId="0" fontId="5" fillId="35" borderId="23" xfId="53" applyFont="1" applyFill="1" applyBorder="1" applyAlignment="1" applyProtection="1">
      <alignment horizontal="center" vertical="center"/>
      <protection locked="0"/>
    </xf>
    <xf numFmtId="0" fontId="5" fillId="35" borderId="38" xfId="53" applyFont="1" applyFill="1" applyBorder="1" applyAlignment="1" applyProtection="1">
      <alignment horizontal="center" vertical="center"/>
      <protection locked="0"/>
    </xf>
    <xf numFmtId="0" fontId="5" fillId="35" borderId="40" xfId="53" applyFont="1" applyFill="1" applyBorder="1" applyAlignment="1" applyProtection="1">
      <alignment horizontal="center" vertical="center"/>
      <protection locked="0"/>
    </xf>
    <xf numFmtId="0" fontId="5" fillId="35" borderId="0" xfId="53" applyFont="1" applyFill="1" applyAlignment="1" applyProtection="1">
      <alignment horizontal="center" vertical="center"/>
      <protection locked="0"/>
    </xf>
    <xf numFmtId="198" fontId="0" fillId="35" borderId="0" xfId="53" applyNumberFormat="1" applyFont="1" applyFill="1" applyBorder="1" applyAlignment="1" applyProtection="1">
      <alignment horizontal="center"/>
      <protection locked="0"/>
    </xf>
    <xf numFmtId="2" fontId="19" fillId="35" borderId="0" xfId="53" applyNumberFormat="1" applyFont="1" applyFill="1" applyBorder="1" applyAlignment="1" applyProtection="1">
      <alignment horizontal="center"/>
      <protection locked="0"/>
    </xf>
    <xf numFmtId="0" fontId="19" fillId="35" borderId="0" xfId="53" applyFont="1" applyFill="1" applyBorder="1" applyAlignment="1" applyProtection="1">
      <alignment horizontal="center"/>
      <protection locked="0"/>
    </xf>
    <xf numFmtId="201" fontId="0" fillId="35" borderId="0" xfId="56" applyNumberFormat="1" applyFont="1" applyFill="1" applyAlignment="1" applyProtection="1">
      <alignment horizontal="center" vertical="center"/>
      <protection locked="0"/>
    </xf>
    <xf numFmtId="198" fontId="19" fillId="35" borderId="0" xfId="53" applyNumberFormat="1" applyFont="1" applyFill="1" applyAlignment="1" applyProtection="1">
      <alignment horizontal="center" vertical="center"/>
      <protection locked="0"/>
    </xf>
    <xf numFmtId="204" fontId="0" fillId="35" borderId="0" xfId="53" applyNumberFormat="1" applyFont="1" applyFill="1" applyAlignment="1" applyProtection="1" quotePrefix="1">
      <alignment horizontal="right" vertical="center"/>
      <protection locked="0"/>
    </xf>
    <xf numFmtId="0" fontId="2" fillId="35" borderId="0" xfId="53" applyFont="1" applyFill="1" applyAlignment="1" applyProtection="1">
      <alignment horizontal="center" vertical="center"/>
      <protection locked="0"/>
    </xf>
    <xf numFmtId="178" fontId="0" fillId="35" borderId="0" xfId="49" applyFont="1" applyFill="1" applyAlignment="1" applyProtection="1">
      <alignment horizontal="center" vertical="center"/>
      <protection locked="0"/>
    </xf>
    <xf numFmtId="10" fontId="19" fillId="35" borderId="0" xfId="56" applyNumberFormat="1" applyFont="1" applyFill="1" applyAlignment="1" applyProtection="1">
      <alignment horizontal="center"/>
      <protection locked="0"/>
    </xf>
    <xf numFmtId="208" fontId="2" fillId="35" borderId="24" xfId="53" applyNumberFormat="1" applyFont="1" applyFill="1" applyBorder="1" applyAlignment="1" applyProtection="1">
      <alignment horizontal="left" wrapText="1"/>
      <protection locked="0"/>
    </xf>
    <xf numFmtId="208" fontId="2" fillId="35" borderId="25" xfId="53" applyNumberFormat="1" applyFont="1" applyFill="1" applyBorder="1" applyAlignment="1" applyProtection="1">
      <alignment horizontal="left" wrapText="1"/>
      <protection locked="0"/>
    </xf>
    <xf numFmtId="208" fontId="2" fillId="35" borderId="26" xfId="53" applyNumberFormat="1" applyFont="1" applyFill="1" applyBorder="1" applyAlignment="1" applyProtection="1">
      <alignment horizontal="left" wrapText="1"/>
      <protection locked="0"/>
    </xf>
    <xf numFmtId="0" fontId="0" fillId="35" borderId="10" xfId="53" applyFont="1" applyFill="1" applyBorder="1" applyAlignment="1" applyProtection="1">
      <alignment horizontal="center" vertical="center" wrapText="1"/>
      <protection locked="0"/>
    </xf>
    <xf numFmtId="0" fontId="0" fillId="35" borderId="36" xfId="53" applyFont="1" applyFill="1" applyBorder="1" applyAlignment="1" applyProtection="1">
      <alignment horizontal="center" vertical="center"/>
      <protection locked="0"/>
    </xf>
    <xf numFmtId="0" fontId="0" fillId="35" borderId="37" xfId="53" applyFont="1" applyFill="1" applyBorder="1" applyAlignment="1" applyProtection="1">
      <alignment horizontal="center" vertical="center"/>
      <protection locked="0"/>
    </xf>
    <xf numFmtId="0" fontId="0" fillId="35" borderId="12" xfId="53" applyFont="1" applyFill="1" applyBorder="1" applyAlignment="1" applyProtection="1">
      <alignment horizontal="center" vertical="center"/>
      <protection locked="0"/>
    </xf>
    <xf numFmtId="0" fontId="0" fillId="35" borderId="0" xfId="53" applyFont="1" applyFill="1" applyBorder="1" applyAlignment="1" applyProtection="1">
      <alignment horizontal="center" vertical="center"/>
      <protection locked="0"/>
    </xf>
    <xf numFmtId="0" fontId="0" fillId="35" borderId="13" xfId="53" applyFont="1" applyFill="1" applyBorder="1" applyAlignment="1" applyProtection="1">
      <alignment horizontal="center" vertical="center"/>
      <protection locked="0"/>
    </xf>
    <xf numFmtId="0" fontId="0" fillId="35" borderId="15" xfId="53" applyFont="1" applyFill="1" applyBorder="1" applyAlignment="1" applyProtection="1">
      <alignment horizontal="center" vertical="center"/>
      <protection locked="0"/>
    </xf>
    <xf numFmtId="0" fontId="0" fillId="35" borderId="16" xfId="53" applyFont="1" applyFill="1" applyBorder="1" applyAlignment="1" applyProtection="1">
      <alignment horizontal="center" vertical="center"/>
      <protection locked="0"/>
    </xf>
    <xf numFmtId="0" fontId="0" fillId="35" borderId="18" xfId="53" applyFont="1" applyFill="1" applyBorder="1" applyAlignment="1" applyProtection="1">
      <alignment horizontal="center" vertical="center"/>
      <protection locked="0"/>
    </xf>
    <xf numFmtId="0" fontId="0" fillId="35" borderId="37" xfId="53" applyFont="1" applyFill="1" applyBorder="1" applyAlignment="1" applyProtection="1">
      <alignment horizontal="center" vertical="center" wrapText="1"/>
      <protection locked="0"/>
    </xf>
    <xf numFmtId="0" fontId="0" fillId="35" borderId="12" xfId="53" applyFont="1" applyFill="1" applyBorder="1" applyAlignment="1" applyProtection="1">
      <alignment horizontal="center" vertical="center" wrapText="1"/>
      <protection locked="0"/>
    </xf>
    <xf numFmtId="0" fontId="0" fillId="35" borderId="13" xfId="53" applyFont="1" applyFill="1" applyBorder="1" applyAlignment="1" applyProtection="1">
      <alignment horizontal="center" vertical="center" wrapText="1"/>
      <protection locked="0"/>
    </xf>
    <xf numFmtId="0" fontId="0" fillId="35" borderId="15" xfId="53" applyFont="1" applyFill="1" applyBorder="1" applyAlignment="1" applyProtection="1">
      <alignment horizontal="center" vertical="center" wrapText="1"/>
      <protection locked="0"/>
    </xf>
    <xf numFmtId="0" fontId="0" fillId="35" borderId="18" xfId="53" applyFont="1" applyFill="1" applyBorder="1" applyAlignment="1" applyProtection="1">
      <alignment horizontal="center" vertical="center" wrapText="1"/>
      <protection locked="0"/>
    </xf>
    <xf numFmtId="0" fontId="0" fillId="35" borderId="11" xfId="53" applyFont="1" applyFill="1" applyBorder="1" applyAlignment="1" applyProtection="1">
      <alignment horizontal="center" vertical="center" wrapText="1"/>
      <protection locked="0"/>
    </xf>
    <xf numFmtId="0" fontId="0" fillId="35" borderId="17" xfId="53" applyFont="1" applyFill="1" applyBorder="1" applyAlignment="1" applyProtection="1">
      <alignment horizontal="center" vertical="center" wrapText="1"/>
      <protection locked="0"/>
    </xf>
    <xf numFmtId="0" fontId="0" fillId="35" borderId="14" xfId="53" applyFont="1" applyFill="1" applyBorder="1" applyAlignment="1" applyProtection="1">
      <alignment horizontal="center" vertical="center" wrapText="1"/>
      <protection locked="0"/>
    </xf>
    <xf numFmtId="0" fontId="0" fillId="35" borderId="43" xfId="53" applyFont="1" applyFill="1" applyBorder="1" applyAlignment="1" applyProtection="1">
      <alignment horizontal="center" vertical="center"/>
      <protection locked="0"/>
    </xf>
    <xf numFmtId="0" fontId="0" fillId="35" borderId="44" xfId="53" applyFont="1" applyFill="1" applyBorder="1" applyAlignment="1" applyProtection="1">
      <alignment horizontal="center" vertical="center"/>
      <protection locked="0"/>
    </xf>
    <xf numFmtId="0" fontId="0" fillId="35" borderId="45" xfId="53" applyFont="1" applyFill="1" applyBorder="1" applyAlignment="1" applyProtection="1">
      <alignment horizontal="center" vertical="center"/>
      <protection locked="0"/>
    </xf>
    <xf numFmtId="0" fontId="0" fillId="35" borderId="10" xfId="53" applyFont="1" applyFill="1" applyBorder="1" applyAlignment="1" applyProtection="1">
      <alignment horizontal="center" vertical="center"/>
      <protection locked="0"/>
    </xf>
    <xf numFmtId="0" fontId="0" fillId="35" borderId="53" xfId="53" applyFont="1" applyFill="1" applyBorder="1" applyAlignment="1" applyProtection="1">
      <alignment horizontal="center" vertical="center"/>
      <protection locked="0"/>
    </xf>
    <xf numFmtId="0" fontId="0" fillId="35" borderId="57" xfId="53" applyFont="1" applyFill="1" applyBorder="1" applyAlignment="1" applyProtection="1">
      <alignment horizontal="center" vertical="center"/>
      <protection locked="0"/>
    </xf>
    <xf numFmtId="0" fontId="0" fillId="35" borderId="65" xfId="53" applyFont="1" applyFill="1" applyBorder="1" applyAlignment="1" applyProtection="1">
      <alignment horizontal="center" vertical="center"/>
      <protection locked="0"/>
    </xf>
    <xf numFmtId="0" fontId="0" fillId="35" borderId="32" xfId="53" applyFont="1" applyFill="1" applyBorder="1" applyAlignment="1" applyProtection="1">
      <alignment horizontal="center" vertical="center"/>
      <protection locked="0"/>
    </xf>
    <xf numFmtId="0" fontId="0" fillId="35" borderId="66" xfId="53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Neutral" xfId="52"/>
    <cellStyle name="Normal 2" xfId="53"/>
    <cellStyle name="Notas" xfId="54"/>
    <cellStyle name="Percent" xfId="55"/>
    <cellStyle name="Porcentual 2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247650</xdr:colOff>
      <xdr:row>0</xdr:row>
      <xdr:rowOff>0</xdr:rowOff>
    </xdr:from>
    <xdr:to>
      <xdr:col>9</xdr:col>
      <xdr:colOff>247650</xdr:colOff>
      <xdr:row>0</xdr:row>
      <xdr:rowOff>0</xdr:rowOff>
    </xdr:to>
    <xdr:sp>
      <xdr:nvSpPr>
        <xdr:cNvPr id="1" name="Rectángulo 10"/>
        <xdr:cNvSpPr>
          <a:spLocks/>
        </xdr:cNvSpPr>
      </xdr:nvSpPr>
      <xdr:spPr>
        <a:xfrm>
          <a:off x="1943100" y="0"/>
          <a:ext cx="495300" cy="0"/>
        </a:xfrm>
        <a:prstGeom prst="roundRect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0</xdr:row>
      <xdr:rowOff>0</xdr:rowOff>
    </xdr:from>
    <xdr:to>
      <xdr:col>5</xdr:col>
      <xdr:colOff>371475</xdr:colOff>
      <xdr:row>0</xdr:row>
      <xdr:rowOff>0</xdr:rowOff>
    </xdr:to>
    <xdr:sp>
      <xdr:nvSpPr>
        <xdr:cNvPr id="2" name="Rectángulo 10"/>
        <xdr:cNvSpPr>
          <a:spLocks/>
        </xdr:cNvSpPr>
      </xdr:nvSpPr>
      <xdr:spPr>
        <a:xfrm>
          <a:off x="581025" y="0"/>
          <a:ext cx="866775" cy="0"/>
        </a:xfrm>
        <a:prstGeom prst="roundRect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371475</xdr:colOff>
      <xdr:row>0</xdr:row>
      <xdr:rowOff>0</xdr:rowOff>
    </xdr:from>
    <xdr:to>
      <xdr:col>7</xdr:col>
      <xdr:colOff>247650</xdr:colOff>
      <xdr:row>0</xdr:row>
      <xdr:rowOff>0</xdr:rowOff>
    </xdr:to>
    <xdr:sp>
      <xdr:nvSpPr>
        <xdr:cNvPr id="3" name="Rectángulo 10"/>
        <xdr:cNvSpPr>
          <a:spLocks/>
        </xdr:cNvSpPr>
      </xdr:nvSpPr>
      <xdr:spPr>
        <a:xfrm>
          <a:off x="1447800" y="0"/>
          <a:ext cx="495300" cy="0"/>
        </a:xfrm>
        <a:prstGeom prst="roundRect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2</xdr:col>
      <xdr:colOff>247650</xdr:colOff>
      <xdr:row>0</xdr:row>
      <xdr:rowOff>0</xdr:rowOff>
    </xdr:to>
    <xdr:sp>
      <xdr:nvSpPr>
        <xdr:cNvPr id="4" name="Rectángulo 10"/>
        <xdr:cNvSpPr>
          <a:spLocks/>
        </xdr:cNvSpPr>
      </xdr:nvSpPr>
      <xdr:spPr>
        <a:xfrm>
          <a:off x="28575" y="0"/>
          <a:ext cx="552450" cy="0"/>
        </a:xfrm>
        <a:prstGeom prst="roundRect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0</xdr:row>
      <xdr:rowOff>0</xdr:rowOff>
    </xdr:from>
    <xdr:to>
      <xdr:col>6</xdr:col>
      <xdr:colOff>247650</xdr:colOff>
      <xdr:row>0</xdr:row>
      <xdr:rowOff>0</xdr:rowOff>
    </xdr:to>
    <xdr:sp>
      <xdr:nvSpPr>
        <xdr:cNvPr id="5" name="Rectángulo 10"/>
        <xdr:cNvSpPr>
          <a:spLocks/>
        </xdr:cNvSpPr>
      </xdr:nvSpPr>
      <xdr:spPr>
        <a:xfrm>
          <a:off x="333375" y="0"/>
          <a:ext cx="1362075" cy="0"/>
        </a:xfrm>
        <a:prstGeom prst="roundRect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247650</xdr:colOff>
      <xdr:row>0</xdr:row>
      <xdr:rowOff>0</xdr:rowOff>
    </xdr:from>
    <xdr:to>
      <xdr:col>9</xdr:col>
      <xdr:colOff>247650</xdr:colOff>
      <xdr:row>0</xdr:row>
      <xdr:rowOff>0</xdr:rowOff>
    </xdr:to>
    <xdr:sp>
      <xdr:nvSpPr>
        <xdr:cNvPr id="6" name="Rectángulo 10"/>
        <xdr:cNvSpPr>
          <a:spLocks/>
        </xdr:cNvSpPr>
      </xdr:nvSpPr>
      <xdr:spPr>
        <a:xfrm>
          <a:off x="1943100" y="0"/>
          <a:ext cx="495300" cy="0"/>
        </a:xfrm>
        <a:prstGeom prst="roundRect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0</xdr:row>
      <xdr:rowOff>0</xdr:rowOff>
    </xdr:from>
    <xdr:to>
      <xdr:col>5</xdr:col>
      <xdr:colOff>371475</xdr:colOff>
      <xdr:row>0</xdr:row>
      <xdr:rowOff>0</xdr:rowOff>
    </xdr:to>
    <xdr:sp>
      <xdr:nvSpPr>
        <xdr:cNvPr id="7" name="Rectángulo 10"/>
        <xdr:cNvSpPr>
          <a:spLocks/>
        </xdr:cNvSpPr>
      </xdr:nvSpPr>
      <xdr:spPr>
        <a:xfrm>
          <a:off x="581025" y="0"/>
          <a:ext cx="866775" cy="0"/>
        </a:xfrm>
        <a:prstGeom prst="roundRect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371475</xdr:colOff>
      <xdr:row>0</xdr:row>
      <xdr:rowOff>0</xdr:rowOff>
    </xdr:from>
    <xdr:to>
      <xdr:col>7</xdr:col>
      <xdr:colOff>247650</xdr:colOff>
      <xdr:row>0</xdr:row>
      <xdr:rowOff>0</xdr:rowOff>
    </xdr:to>
    <xdr:sp>
      <xdr:nvSpPr>
        <xdr:cNvPr id="8" name="Rectángulo 10"/>
        <xdr:cNvSpPr>
          <a:spLocks/>
        </xdr:cNvSpPr>
      </xdr:nvSpPr>
      <xdr:spPr>
        <a:xfrm>
          <a:off x="1447800" y="0"/>
          <a:ext cx="495300" cy="0"/>
        </a:xfrm>
        <a:prstGeom prst="roundRect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2</xdr:col>
      <xdr:colOff>247650</xdr:colOff>
      <xdr:row>0</xdr:row>
      <xdr:rowOff>0</xdr:rowOff>
    </xdr:to>
    <xdr:sp>
      <xdr:nvSpPr>
        <xdr:cNvPr id="9" name="Rectángulo 10"/>
        <xdr:cNvSpPr>
          <a:spLocks/>
        </xdr:cNvSpPr>
      </xdr:nvSpPr>
      <xdr:spPr>
        <a:xfrm>
          <a:off x="28575" y="0"/>
          <a:ext cx="552450" cy="0"/>
        </a:xfrm>
        <a:prstGeom prst="roundRect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0</xdr:row>
      <xdr:rowOff>0</xdr:rowOff>
    </xdr:from>
    <xdr:to>
      <xdr:col>6</xdr:col>
      <xdr:colOff>247650</xdr:colOff>
      <xdr:row>0</xdr:row>
      <xdr:rowOff>0</xdr:rowOff>
    </xdr:to>
    <xdr:sp>
      <xdr:nvSpPr>
        <xdr:cNvPr id="10" name="Rectángulo 10"/>
        <xdr:cNvSpPr>
          <a:spLocks/>
        </xdr:cNvSpPr>
      </xdr:nvSpPr>
      <xdr:spPr>
        <a:xfrm>
          <a:off x="333375" y="0"/>
          <a:ext cx="1362075" cy="0"/>
        </a:xfrm>
        <a:prstGeom prst="roundRect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11</xdr:col>
      <xdr:colOff>47625</xdr:colOff>
      <xdr:row>1</xdr:row>
      <xdr:rowOff>28575</xdr:rowOff>
    </xdr:from>
    <xdr:to>
      <xdr:col>11</xdr:col>
      <xdr:colOff>609600</xdr:colOff>
      <xdr:row>4</xdr:row>
      <xdr:rowOff>180975</xdr:rowOff>
    </xdr:to>
    <xdr:pic>
      <xdr:nvPicPr>
        <xdr:cNvPr id="1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257175"/>
          <a:ext cx="5619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171450</xdr:colOff>
      <xdr:row>1</xdr:row>
      <xdr:rowOff>57150</xdr:rowOff>
    </xdr:from>
    <xdr:to>
      <xdr:col>5</xdr:col>
      <xdr:colOff>514350</xdr:colOff>
      <xdr:row>3</xdr:row>
      <xdr:rowOff>171450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52825" y="228600"/>
          <a:ext cx="3429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O37"/>
  <sheetViews>
    <sheetView showGridLines="0" showZeros="0" tabSelected="1" zoomScalePageLayoutView="0" workbookViewId="0" topLeftCell="A1">
      <selection activeCell="AD37" sqref="AD37:AO37"/>
    </sheetView>
  </sheetViews>
  <sheetFormatPr defaultColWidth="0" defaultRowHeight="18" customHeight="1" zeroHeight="1"/>
  <cols>
    <col min="1" max="1" width="1.28515625" style="59" customWidth="1"/>
    <col min="2" max="5" width="3.7109375" style="59" customWidth="1"/>
    <col min="6" max="6" width="5.57421875" style="59" customWidth="1"/>
    <col min="7" max="10" width="3.7109375" style="59" customWidth="1"/>
    <col min="11" max="11" width="3.00390625" style="59" customWidth="1"/>
    <col min="12" max="12" width="12.57421875" style="59" customWidth="1"/>
    <col min="13" max="13" width="3.7109375" style="59" customWidth="1"/>
    <col min="14" max="14" width="3.00390625" style="59" customWidth="1"/>
    <col min="15" max="18" width="3.7109375" style="59" customWidth="1"/>
    <col min="19" max="19" width="3.00390625" style="59" customWidth="1"/>
    <col min="20" max="21" width="4.7109375" style="59" customWidth="1"/>
    <col min="22" max="22" width="3.7109375" style="59" customWidth="1"/>
    <col min="23" max="23" width="6.00390625" style="59" customWidth="1"/>
    <col min="24" max="24" width="3.00390625" style="59" customWidth="1"/>
    <col min="25" max="25" width="4.57421875" style="59" customWidth="1"/>
    <col min="26" max="26" width="3.7109375" style="59" customWidth="1"/>
    <col min="27" max="27" width="6.7109375" style="59" customWidth="1"/>
    <col min="28" max="28" width="5.00390625" style="59" customWidth="1"/>
    <col min="29" max="29" width="3.00390625" style="59" customWidth="1"/>
    <col min="30" max="30" width="3.7109375" style="59" customWidth="1"/>
    <col min="31" max="31" width="10.7109375" style="59" customWidth="1"/>
    <col min="32" max="32" width="2.140625" style="59" customWidth="1"/>
    <col min="33" max="33" width="3.421875" style="59" customWidth="1"/>
    <col min="34" max="34" width="2.421875" style="59" customWidth="1"/>
    <col min="35" max="35" width="11.140625" style="59" customWidth="1"/>
    <col min="36" max="36" width="2.8515625" style="59" customWidth="1"/>
    <col min="37" max="37" width="1.8515625" style="59" customWidth="1"/>
    <col min="38" max="41" width="3.7109375" style="59" customWidth="1"/>
    <col min="42" max="42" width="1.28515625" style="59" customWidth="1"/>
    <col min="43" max="16384" width="0" style="59" hidden="1" customWidth="1"/>
  </cols>
  <sheetData>
    <row r="1" ht="18" customHeight="1" thickBot="1"/>
    <row r="2" spans="2:41" ht="18" customHeight="1">
      <c r="B2" s="203" t="s">
        <v>0</v>
      </c>
      <c r="C2" s="234"/>
      <c r="D2" s="234"/>
      <c r="E2" s="234"/>
      <c r="F2" s="234"/>
      <c r="G2" s="234"/>
      <c r="H2" s="234"/>
      <c r="I2" s="234"/>
      <c r="J2" s="235"/>
      <c r="L2" s="97"/>
      <c r="M2" s="214" t="s">
        <v>1</v>
      </c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5"/>
      <c r="AF2" s="98"/>
      <c r="AG2" s="264" t="s">
        <v>142</v>
      </c>
      <c r="AH2" s="198"/>
      <c r="AI2" s="198"/>
      <c r="AJ2" s="265"/>
      <c r="AK2" s="197" t="s">
        <v>150</v>
      </c>
      <c r="AL2" s="198"/>
      <c r="AM2" s="198"/>
      <c r="AN2" s="198"/>
      <c r="AO2" s="199"/>
    </row>
    <row r="3" spans="2:41" ht="18" customHeight="1">
      <c r="B3" s="289" t="s">
        <v>155</v>
      </c>
      <c r="C3" s="290"/>
      <c r="D3" s="290"/>
      <c r="E3" s="290"/>
      <c r="F3" s="290"/>
      <c r="G3" s="290"/>
      <c r="H3" s="290"/>
      <c r="I3" s="290"/>
      <c r="J3" s="291"/>
      <c r="L3" s="99"/>
      <c r="M3" s="216" t="s">
        <v>82</v>
      </c>
      <c r="N3" s="216"/>
      <c r="O3" s="216"/>
      <c r="P3" s="216"/>
      <c r="Q3" s="216"/>
      <c r="R3" s="216"/>
      <c r="S3" s="216"/>
      <c r="T3" s="216"/>
      <c r="U3" s="216"/>
      <c r="V3" s="216"/>
      <c r="W3" s="216"/>
      <c r="X3" s="216"/>
      <c r="Y3" s="216"/>
      <c r="Z3" s="216"/>
      <c r="AA3" s="216"/>
      <c r="AB3" s="216"/>
      <c r="AC3" s="216"/>
      <c r="AD3" s="216"/>
      <c r="AE3" s="217"/>
      <c r="AF3" s="100"/>
      <c r="AG3" s="286" t="s">
        <v>141</v>
      </c>
      <c r="AH3" s="287"/>
      <c r="AI3" s="287"/>
      <c r="AJ3" s="288"/>
      <c r="AK3" s="236" t="s">
        <v>175</v>
      </c>
      <c r="AL3" s="236"/>
      <c r="AM3" s="236"/>
      <c r="AN3" s="236"/>
      <c r="AO3" s="237"/>
    </row>
    <row r="4" spans="2:41" ht="18" customHeight="1">
      <c r="B4" s="280" t="s">
        <v>151</v>
      </c>
      <c r="C4" s="281"/>
      <c r="D4" s="281"/>
      <c r="E4" s="281"/>
      <c r="F4" s="281"/>
      <c r="G4" s="281"/>
      <c r="H4" s="281"/>
      <c r="I4" s="281"/>
      <c r="J4" s="282"/>
      <c r="L4" s="101"/>
      <c r="M4" s="218" t="s">
        <v>148</v>
      </c>
      <c r="N4" s="218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8"/>
      <c r="Z4" s="218"/>
      <c r="AA4" s="218"/>
      <c r="AB4" s="218"/>
      <c r="AC4" s="218"/>
      <c r="AD4" s="218"/>
      <c r="AE4" s="219"/>
      <c r="AF4" s="98"/>
      <c r="AG4" s="292" t="s">
        <v>143</v>
      </c>
      <c r="AH4" s="293"/>
      <c r="AI4" s="293"/>
      <c r="AJ4" s="293"/>
      <c r="AK4" s="193">
        <v>44900</v>
      </c>
      <c r="AL4" s="193"/>
      <c r="AM4" s="193"/>
      <c r="AN4" s="193"/>
      <c r="AO4" s="194"/>
    </row>
    <row r="5" spans="2:41" ht="18" customHeight="1" thickBot="1">
      <c r="B5" s="280"/>
      <c r="C5" s="281"/>
      <c r="D5" s="281"/>
      <c r="E5" s="281"/>
      <c r="F5" s="281"/>
      <c r="G5" s="281"/>
      <c r="H5" s="281"/>
      <c r="I5" s="281"/>
      <c r="J5" s="282"/>
      <c r="L5" s="102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20"/>
      <c r="AD5" s="220"/>
      <c r="AE5" s="221"/>
      <c r="AF5" s="103"/>
      <c r="AG5" s="294"/>
      <c r="AH5" s="295"/>
      <c r="AI5" s="295"/>
      <c r="AJ5" s="295"/>
      <c r="AK5" s="195"/>
      <c r="AL5" s="195"/>
      <c r="AM5" s="195"/>
      <c r="AN5" s="195"/>
      <c r="AO5" s="196"/>
    </row>
    <row r="6" spans="2:26" ht="10.5" customHeight="1" thickBot="1">
      <c r="B6" s="280"/>
      <c r="C6" s="281"/>
      <c r="D6" s="281"/>
      <c r="E6" s="281"/>
      <c r="F6" s="281"/>
      <c r="G6" s="281"/>
      <c r="H6" s="281"/>
      <c r="I6" s="281"/>
      <c r="J6" s="282"/>
      <c r="L6" s="60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</row>
    <row r="7" spans="2:41" ht="18" customHeight="1">
      <c r="B7" s="62"/>
      <c r="G7" s="63"/>
      <c r="H7" s="63"/>
      <c r="I7" s="63"/>
      <c r="J7" s="64"/>
      <c r="L7" s="222" t="s">
        <v>4</v>
      </c>
      <c r="M7" s="224" t="s">
        <v>154</v>
      </c>
      <c r="N7" s="224"/>
      <c r="O7" s="224"/>
      <c r="P7" s="224"/>
      <c r="Q7" s="224"/>
      <c r="R7" s="224"/>
      <c r="S7" s="224"/>
      <c r="T7" s="224"/>
      <c r="U7" s="224"/>
      <c r="V7" s="224"/>
      <c r="W7" s="224"/>
      <c r="X7" s="224"/>
      <c r="Y7" s="224"/>
      <c r="Z7" s="224"/>
      <c r="AA7" s="225"/>
      <c r="AC7" s="283" t="s">
        <v>157</v>
      </c>
      <c r="AD7" s="284"/>
      <c r="AE7" s="284"/>
      <c r="AF7" s="284"/>
      <c r="AG7" s="284"/>
      <c r="AH7" s="284"/>
      <c r="AI7" s="284"/>
      <c r="AJ7" s="284"/>
      <c r="AK7" s="284"/>
      <c r="AL7" s="284"/>
      <c r="AM7" s="284"/>
      <c r="AN7" s="284"/>
      <c r="AO7" s="285"/>
    </row>
    <row r="8" spans="2:41" ht="18" customHeight="1" thickBot="1">
      <c r="B8" s="179" t="s">
        <v>3</v>
      </c>
      <c r="C8" s="180"/>
      <c r="D8" s="180"/>
      <c r="E8" s="201" t="s">
        <v>152</v>
      </c>
      <c r="F8" s="201"/>
      <c r="G8" s="201"/>
      <c r="H8" s="201"/>
      <c r="I8" s="201"/>
      <c r="J8" s="202"/>
      <c r="L8" s="223"/>
      <c r="M8" s="226"/>
      <c r="N8" s="226"/>
      <c r="O8" s="226"/>
      <c r="P8" s="226"/>
      <c r="Q8" s="226"/>
      <c r="R8" s="226"/>
      <c r="S8" s="226"/>
      <c r="T8" s="226"/>
      <c r="U8" s="226"/>
      <c r="V8" s="226"/>
      <c r="W8" s="226"/>
      <c r="X8" s="226"/>
      <c r="Y8" s="226"/>
      <c r="Z8" s="226"/>
      <c r="AA8" s="227"/>
      <c r="AC8" s="268"/>
      <c r="AD8" s="269"/>
      <c r="AE8" s="269"/>
      <c r="AF8" s="269"/>
      <c r="AG8" s="269"/>
      <c r="AH8" s="269"/>
      <c r="AI8" s="269"/>
      <c r="AJ8" s="269"/>
      <c r="AK8" s="269"/>
      <c r="AL8" s="269"/>
      <c r="AM8" s="269"/>
      <c r="AN8" s="269"/>
      <c r="AO8" s="270"/>
    </row>
    <row r="9" spans="2:41" ht="18" customHeight="1">
      <c r="B9" s="179" t="s">
        <v>5</v>
      </c>
      <c r="C9" s="180"/>
      <c r="D9" s="180"/>
      <c r="E9" s="201" t="s">
        <v>153</v>
      </c>
      <c r="F9" s="201"/>
      <c r="G9" s="201"/>
      <c r="H9" s="201"/>
      <c r="I9" s="201"/>
      <c r="J9" s="202"/>
      <c r="L9" s="223"/>
      <c r="M9" s="226"/>
      <c r="N9" s="226"/>
      <c r="O9" s="226"/>
      <c r="P9" s="226"/>
      <c r="Q9" s="226"/>
      <c r="R9" s="226"/>
      <c r="S9" s="226"/>
      <c r="T9" s="226"/>
      <c r="U9" s="226"/>
      <c r="V9" s="226"/>
      <c r="W9" s="226"/>
      <c r="X9" s="226"/>
      <c r="Y9" s="226"/>
      <c r="Z9" s="226"/>
      <c r="AA9" s="227"/>
      <c r="AC9" s="296" t="s">
        <v>140</v>
      </c>
      <c r="AD9" s="297"/>
      <c r="AE9" s="297"/>
      <c r="AF9" s="297"/>
      <c r="AG9" s="297"/>
      <c r="AH9" s="297"/>
      <c r="AI9" s="297"/>
      <c r="AJ9" s="297"/>
      <c r="AK9" s="297"/>
      <c r="AL9" s="297"/>
      <c r="AM9" s="297"/>
      <c r="AN9" s="297"/>
      <c r="AO9" s="298"/>
    </row>
    <row r="10" spans="2:41" ht="18" customHeight="1" thickBot="1">
      <c r="B10" s="179" t="s">
        <v>6</v>
      </c>
      <c r="C10" s="180"/>
      <c r="D10" s="180"/>
      <c r="E10" s="201">
        <v>81558</v>
      </c>
      <c r="F10" s="201"/>
      <c r="G10" s="201"/>
      <c r="H10" s="201"/>
      <c r="I10" s="201"/>
      <c r="J10" s="202"/>
      <c r="L10" s="67" t="s">
        <v>7</v>
      </c>
      <c r="M10" s="228" t="s">
        <v>31</v>
      </c>
      <c r="N10" s="228"/>
      <c r="O10" s="228"/>
      <c r="P10" s="228"/>
      <c r="Q10" s="228"/>
      <c r="R10" s="228"/>
      <c r="S10" s="228"/>
      <c r="T10" s="228"/>
      <c r="U10" s="228"/>
      <c r="V10" s="228"/>
      <c r="W10" s="228"/>
      <c r="X10" s="228"/>
      <c r="Y10" s="228"/>
      <c r="Z10" s="228"/>
      <c r="AA10" s="229"/>
      <c r="AC10" s="190">
        <v>0.5</v>
      </c>
      <c r="AD10" s="191"/>
      <c r="AE10" s="191"/>
      <c r="AF10" s="191"/>
      <c r="AG10" s="191"/>
      <c r="AH10" s="191"/>
      <c r="AI10" s="191"/>
      <c r="AJ10" s="191"/>
      <c r="AK10" s="191"/>
      <c r="AL10" s="191"/>
      <c r="AM10" s="191"/>
      <c r="AN10" s="191"/>
      <c r="AO10" s="192"/>
    </row>
    <row r="11" spans="2:10" ht="9" customHeight="1" thickBot="1">
      <c r="B11" s="68"/>
      <c r="J11" s="64"/>
    </row>
    <row r="12" spans="2:41" ht="18" customHeight="1" thickBot="1">
      <c r="B12" s="179" t="s">
        <v>8</v>
      </c>
      <c r="C12" s="180"/>
      <c r="D12" s="180"/>
      <c r="E12" s="201" t="s">
        <v>156</v>
      </c>
      <c r="F12" s="201"/>
      <c r="G12" s="201"/>
      <c r="H12" s="201"/>
      <c r="I12" s="201"/>
      <c r="J12" s="202"/>
      <c r="L12" s="69" t="s">
        <v>9</v>
      </c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1"/>
    </row>
    <row r="13" spans="2:41" ht="18" customHeight="1">
      <c r="B13" s="179" t="s">
        <v>74</v>
      </c>
      <c r="C13" s="180"/>
      <c r="D13" s="180"/>
      <c r="E13" s="180"/>
      <c r="F13" s="201"/>
      <c r="G13" s="201"/>
      <c r="H13" s="201"/>
      <c r="I13" s="201"/>
      <c r="J13" s="202"/>
      <c r="L13" s="181" t="s">
        <v>32</v>
      </c>
      <c r="M13" s="182"/>
      <c r="N13" s="182"/>
      <c r="O13" s="182"/>
      <c r="P13" s="182"/>
      <c r="Q13" s="182"/>
      <c r="R13" s="182"/>
      <c r="S13" s="182"/>
      <c r="T13" s="182"/>
      <c r="U13" s="182"/>
      <c r="V13" s="182"/>
      <c r="W13" s="182"/>
      <c r="X13" s="182"/>
      <c r="Y13" s="182"/>
      <c r="Z13" s="182"/>
      <c r="AA13" s="182"/>
      <c r="AB13" s="182"/>
      <c r="AC13" s="182"/>
      <c r="AD13" s="182"/>
      <c r="AE13" s="182"/>
      <c r="AF13" s="182"/>
      <c r="AG13" s="182"/>
      <c r="AH13" s="182"/>
      <c r="AI13" s="182"/>
      <c r="AJ13" s="182"/>
      <c r="AK13" s="182"/>
      <c r="AL13" s="182"/>
      <c r="AM13" s="182"/>
      <c r="AN13" s="182"/>
      <c r="AO13" s="183"/>
    </row>
    <row r="14" spans="2:41" ht="18" customHeight="1" thickBot="1">
      <c r="B14" s="72"/>
      <c r="C14" s="73"/>
      <c r="D14" s="73"/>
      <c r="E14" s="73"/>
      <c r="F14" s="73"/>
      <c r="G14" s="73"/>
      <c r="H14" s="73"/>
      <c r="I14" s="73"/>
      <c r="J14" s="74"/>
      <c r="L14" s="184"/>
      <c r="M14" s="185"/>
      <c r="N14" s="185"/>
      <c r="O14" s="185"/>
      <c r="P14" s="185"/>
      <c r="Q14" s="185"/>
      <c r="R14" s="185"/>
      <c r="S14" s="185"/>
      <c r="T14" s="185"/>
      <c r="U14" s="185"/>
      <c r="V14" s="185"/>
      <c r="W14" s="185"/>
      <c r="X14" s="185"/>
      <c r="Y14" s="185"/>
      <c r="Z14" s="185"/>
      <c r="AA14" s="185"/>
      <c r="AB14" s="185"/>
      <c r="AC14" s="185"/>
      <c r="AD14" s="185"/>
      <c r="AE14" s="185"/>
      <c r="AF14" s="185"/>
      <c r="AG14" s="185"/>
      <c r="AH14" s="185"/>
      <c r="AI14" s="185"/>
      <c r="AJ14" s="185"/>
      <c r="AK14" s="185"/>
      <c r="AL14" s="185"/>
      <c r="AM14" s="185"/>
      <c r="AN14" s="185"/>
      <c r="AO14" s="186"/>
    </row>
    <row r="15" ht="9" customHeight="1" thickBot="1"/>
    <row r="16" spans="2:41" ht="18" customHeight="1">
      <c r="B16" s="203" t="s">
        <v>10</v>
      </c>
      <c r="C16" s="204"/>
      <c r="D16" s="204"/>
      <c r="E16" s="204"/>
      <c r="F16" s="204"/>
      <c r="G16" s="204"/>
      <c r="H16" s="204"/>
      <c r="I16" s="204"/>
      <c r="J16" s="205"/>
      <c r="L16" s="75" t="s">
        <v>11</v>
      </c>
      <c r="M16" s="76"/>
      <c r="N16" s="187" t="s">
        <v>12</v>
      </c>
      <c r="O16" s="209"/>
      <c r="P16" s="209"/>
      <c r="Q16" s="189"/>
      <c r="S16" s="187" t="s">
        <v>24</v>
      </c>
      <c r="T16" s="188"/>
      <c r="U16" s="189"/>
      <c r="V16" s="77"/>
      <c r="W16" s="187" t="s">
        <v>13</v>
      </c>
      <c r="X16" s="209"/>
      <c r="Y16" s="189"/>
      <c r="AA16" s="187" t="s">
        <v>75</v>
      </c>
      <c r="AB16" s="188"/>
      <c r="AC16" s="189"/>
      <c r="AE16" s="187" t="s">
        <v>144</v>
      </c>
      <c r="AF16" s="189"/>
      <c r="AH16" s="187" t="s">
        <v>139</v>
      </c>
      <c r="AI16" s="189"/>
      <c r="AK16" s="187" t="s">
        <v>10</v>
      </c>
      <c r="AL16" s="212"/>
      <c r="AM16" s="212"/>
      <c r="AN16" s="212"/>
      <c r="AO16" s="213"/>
    </row>
    <row r="17" spans="2:41" ht="18" customHeight="1">
      <c r="B17" s="210" t="s">
        <v>145</v>
      </c>
      <c r="C17" s="211"/>
      <c r="D17" s="211"/>
      <c r="E17" s="211"/>
      <c r="G17" s="266">
        <v>6313.84</v>
      </c>
      <c r="H17" s="266"/>
      <c r="I17" s="266"/>
      <c r="J17" s="267"/>
      <c r="L17" s="78" t="s">
        <v>15</v>
      </c>
      <c r="M17" s="79"/>
      <c r="N17" s="169">
        <v>37389</v>
      </c>
      <c r="O17" s="170"/>
      <c r="P17" s="170"/>
      <c r="Q17" s="171"/>
      <c r="S17" s="169"/>
      <c r="T17" s="170"/>
      <c r="U17" s="171"/>
      <c r="W17" s="169"/>
      <c r="X17" s="170"/>
      <c r="Y17" s="171"/>
      <c r="AA17" s="169"/>
      <c r="AB17" s="170"/>
      <c r="AC17" s="171"/>
      <c r="AE17" s="169"/>
      <c r="AF17" s="171"/>
      <c r="AG17" s="80"/>
      <c r="AH17" s="169"/>
      <c r="AI17" s="171"/>
      <c r="AJ17" s="80"/>
      <c r="AK17" s="169">
        <v>37389</v>
      </c>
      <c r="AL17" s="170"/>
      <c r="AM17" s="170"/>
      <c r="AN17" s="170"/>
      <c r="AO17" s="171"/>
    </row>
    <row r="18" spans="2:41" ht="18" customHeight="1" thickBot="1">
      <c r="B18" s="179" t="s">
        <v>77</v>
      </c>
      <c r="C18" s="180"/>
      <c r="D18" s="180"/>
      <c r="E18" s="180"/>
      <c r="G18" s="175">
        <f>G17*0.16</f>
        <v>1010.2144000000001</v>
      </c>
      <c r="H18" s="175"/>
      <c r="I18" s="175"/>
      <c r="J18" s="176"/>
      <c r="L18" s="81" t="s">
        <v>16</v>
      </c>
      <c r="M18" s="79"/>
      <c r="N18" s="172">
        <v>37415</v>
      </c>
      <c r="O18" s="173"/>
      <c r="P18" s="173"/>
      <c r="Q18" s="174"/>
      <c r="S18" s="172"/>
      <c r="T18" s="173"/>
      <c r="U18" s="174"/>
      <c r="W18" s="172"/>
      <c r="X18" s="173"/>
      <c r="Y18" s="174"/>
      <c r="AA18" s="172"/>
      <c r="AB18" s="173"/>
      <c r="AC18" s="174"/>
      <c r="AE18" s="172"/>
      <c r="AF18" s="174"/>
      <c r="AG18" s="80"/>
      <c r="AH18" s="172"/>
      <c r="AI18" s="174"/>
      <c r="AJ18" s="80"/>
      <c r="AK18" s="172">
        <v>37402</v>
      </c>
      <c r="AL18" s="173"/>
      <c r="AM18" s="173"/>
      <c r="AN18" s="173"/>
      <c r="AO18" s="174"/>
    </row>
    <row r="19" spans="2:10" ht="18" customHeight="1">
      <c r="B19" s="179" t="s">
        <v>146</v>
      </c>
      <c r="C19" s="180"/>
      <c r="D19" s="180"/>
      <c r="E19" s="180"/>
      <c r="F19" s="180"/>
      <c r="G19" s="249">
        <f>G18+G17</f>
        <v>7324.0544</v>
      </c>
      <c r="H19" s="249"/>
      <c r="I19" s="249"/>
      <c r="J19" s="250"/>
    </row>
    <row r="20" spans="2:41" ht="18" customHeight="1">
      <c r="B20" s="179"/>
      <c r="C20" s="180"/>
      <c r="D20" s="180"/>
      <c r="E20" s="180"/>
      <c r="F20" s="242"/>
      <c r="G20" s="242"/>
      <c r="H20" s="242"/>
      <c r="I20" s="242"/>
      <c r="J20" s="243"/>
      <c r="L20" s="240" t="s">
        <v>76</v>
      </c>
      <c r="M20" s="231"/>
      <c r="N20" s="231"/>
      <c r="O20" s="231"/>
      <c r="P20" s="231"/>
      <c r="Q20" s="231"/>
      <c r="R20" s="231"/>
      <c r="S20" s="231"/>
      <c r="T20" s="231"/>
      <c r="U20" s="231"/>
      <c r="V20" s="231"/>
      <c r="W20" s="231"/>
      <c r="X20" s="231"/>
      <c r="Y20" s="231"/>
      <c r="Z20" s="231"/>
      <c r="AA20" s="231"/>
      <c r="AB20" s="231"/>
      <c r="AC20" s="231"/>
      <c r="AD20" s="231"/>
      <c r="AE20" s="231"/>
      <c r="AF20" s="231"/>
      <c r="AG20" s="231"/>
      <c r="AH20" s="231"/>
      <c r="AI20" s="231"/>
      <c r="AJ20" s="231"/>
      <c r="AK20" s="231"/>
      <c r="AL20" s="231"/>
      <c r="AM20" s="231"/>
      <c r="AN20" s="231"/>
      <c r="AO20" s="232"/>
    </row>
    <row r="21" spans="2:41" ht="3" customHeight="1">
      <c r="B21" s="65"/>
      <c r="C21" s="82"/>
      <c r="D21" s="82"/>
      <c r="E21" s="82"/>
      <c r="F21" s="83"/>
      <c r="G21" s="83"/>
      <c r="H21" s="83"/>
      <c r="I21" s="83"/>
      <c r="J21" s="84"/>
      <c r="L21" s="85"/>
      <c r="AO21" s="86"/>
    </row>
    <row r="22" spans="2:41" ht="18" customHeight="1">
      <c r="B22" s="68" t="s">
        <v>34</v>
      </c>
      <c r="J22" s="64"/>
      <c r="L22" s="177" t="s">
        <v>17</v>
      </c>
      <c r="M22" s="178"/>
      <c r="N22" s="87"/>
      <c r="O22" s="177" t="s">
        <v>18</v>
      </c>
      <c r="P22" s="231"/>
      <c r="Q22" s="231"/>
      <c r="R22" s="232"/>
      <c r="S22" s="87"/>
      <c r="T22" s="177" t="s">
        <v>19</v>
      </c>
      <c r="U22" s="231"/>
      <c r="V22" s="231"/>
      <c r="W22" s="232"/>
      <c r="X22" s="87"/>
      <c r="Y22" s="177" t="s">
        <v>20</v>
      </c>
      <c r="Z22" s="231"/>
      <c r="AA22" s="231"/>
      <c r="AB22" s="232"/>
      <c r="AC22" s="87"/>
      <c r="AD22" s="177" t="s">
        <v>21</v>
      </c>
      <c r="AE22" s="231"/>
      <c r="AF22" s="231"/>
      <c r="AG22" s="232"/>
      <c r="AH22" s="88"/>
      <c r="AI22" s="230" t="s">
        <v>22</v>
      </c>
      <c r="AJ22" s="230"/>
      <c r="AK22" s="230"/>
      <c r="AL22" s="230"/>
      <c r="AM22" s="230"/>
      <c r="AN22" s="230"/>
      <c r="AO22" s="230"/>
    </row>
    <row r="23" spans="2:41" ht="3" customHeight="1">
      <c r="B23" s="68"/>
      <c r="F23" s="83"/>
      <c r="G23" s="83"/>
      <c r="H23" s="83"/>
      <c r="I23" s="83"/>
      <c r="J23" s="84"/>
      <c r="L23" s="85"/>
      <c r="AO23" s="86"/>
    </row>
    <row r="24" spans="2:41" ht="18" customHeight="1">
      <c r="B24" s="68" t="s">
        <v>33</v>
      </c>
      <c r="G24" s="175">
        <f>G17*0.005</f>
        <v>31.569200000000002</v>
      </c>
      <c r="H24" s="175"/>
      <c r="I24" s="175"/>
      <c r="J24" s="176"/>
      <c r="L24" s="206"/>
      <c r="M24" s="207"/>
      <c r="N24" s="207"/>
      <c r="O24" s="207"/>
      <c r="P24" s="207"/>
      <c r="Q24" s="207"/>
      <c r="R24" s="208"/>
      <c r="T24" s="241" t="s">
        <v>78</v>
      </c>
      <c r="U24" s="231"/>
      <c r="V24" s="231"/>
      <c r="W24" s="231"/>
      <c r="X24" s="231"/>
      <c r="Y24" s="231"/>
      <c r="Z24" s="231"/>
      <c r="AA24" s="231"/>
      <c r="AB24" s="231"/>
      <c r="AC24" s="231"/>
      <c r="AD24" s="231"/>
      <c r="AE24" s="231"/>
      <c r="AF24" s="231"/>
      <c r="AG24" s="231"/>
      <c r="AH24" s="231"/>
      <c r="AI24" s="231"/>
      <c r="AJ24" s="231"/>
      <c r="AK24" s="231"/>
      <c r="AL24" s="231"/>
      <c r="AM24" s="231"/>
      <c r="AN24" s="231"/>
      <c r="AO24" s="232"/>
    </row>
    <row r="25" spans="2:41" ht="3" customHeight="1">
      <c r="B25" s="68"/>
      <c r="G25" s="104"/>
      <c r="H25" s="104"/>
      <c r="I25" s="104"/>
      <c r="J25" s="105"/>
      <c r="L25" s="85"/>
      <c r="AO25" s="86"/>
    </row>
    <row r="26" spans="2:41" ht="18" customHeight="1" thickBot="1">
      <c r="B26" s="68" t="s">
        <v>27</v>
      </c>
      <c r="G26" s="246">
        <f>G19-G24</f>
        <v>7292.4852</v>
      </c>
      <c r="H26" s="246"/>
      <c r="I26" s="246"/>
      <c r="J26" s="247"/>
      <c r="L26" s="89"/>
      <c r="M26" s="90"/>
      <c r="O26" s="89"/>
      <c r="P26" s="91"/>
      <c r="Q26" s="91"/>
      <c r="R26" s="90"/>
      <c r="T26" s="89"/>
      <c r="U26" s="91"/>
      <c r="V26" s="91"/>
      <c r="W26" s="90"/>
      <c r="Y26" s="89"/>
      <c r="Z26" s="91"/>
      <c r="AA26" s="91"/>
      <c r="AB26" s="90"/>
      <c r="AD26" s="89"/>
      <c r="AE26" s="91"/>
      <c r="AF26" s="91"/>
      <c r="AG26" s="90"/>
      <c r="AI26" s="200"/>
      <c r="AJ26" s="200"/>
      <c r="AK26" s="200"/>
      <c r="AL26" s="200"/>
      <c r="AM26" s="200"/>
      <c r="AN26" s="200"/>
      <c r="AO26" s="200"/>
    </row>
    <row r="27" spans="2:41" ht="18" customHeight="1" thickTop="1">
      <c r="B27" s="62"/>
      <c r="F27" s="242"/>
      <c r="G27" s="242"/>
      <c r="H27" s="242"/>
      <c r="I27" s="242"/>
      <c r="J27" s="243"/>
      <c r="L27" s="177" t="s">
        <v>12</v>
      </c>
      <c r="M27" s="178"/>
      <c r="O27" s="233">
        <v>24203.06</v>
      </c>
      <c r="P27" s="244"/>
      <c r="Q27" s="244"/>
      <c r="R27" s="245"/>
      <c r="T27" s="233">
        <v>7260.92</v>
      </c>
      <c r="U27" s="207"/>
      <c r="V27" s="207"/>
      <c r="W27" s="208"/>
      <c r="Y27" s="233">
        <v>4840.61</v>
      </c>
      <c r="Z27" s="238"/>
      <c r="AA27" s="238"/>
      <c r="AB27" s="239"/>
      <c r="AD27" s="233">
        <v>12101.53</v>
      </c>
      <c r="AE27" s="207"/>
      <c r="AF27" s="207"/>
      <c r="AG27" s="208"/>
      <c r="AH27" s="66"/>
      <c r="AI27" s="248">
        <f>AD27</f>
        <v>12101.53</v>
      </c>
      <c r="AJ27" s="248"/>
      <c r="AK27" s="248"/>
      <c r="AL27" s="248"/>
      <c r="AM27" s="248"/>
      <c r="AN27" s="248"/>
      <c r="AO27" s="248"/>
    </row>
    <row r="28" spans="2:41" ht="18" customHeight="1">
      <c r="B28" s="65"/>
      <c r="C28" s="82"/>
      <c r="D28" s="82"/>
      <c r="E28" s="82"/>
      <c r="F28" s="242"/>
      <c r="G28" s="242"/>
      <c r="H28" s="242"/>
      <c r="I28" s="242"/>
      <c r="J28" s="243"/>
      <c r="L28" s="177" t="s">
        <v>24</v>
      </c>
      <c r="M28" s="178"/>
      <c r="O28" s="233"/>
      <c r="P28" s="244"/>
      <c r="Q28" s="244"/>
      <c r="R28" s="245"/>
      <c r="T28" s="206"/>
      <c r="U28" s="207"/>
      <c r="V28" s="207"/>
      <c r="W28" s="208"/>
      <c r="Y28" s="233"/>
      <c r="Z28" s="238"/>
      <c r="AA28" s="238"/>
      <c r="AB28" s="239"/>
      <c r="AD28" s="206"/>
      <c r="AE28" s="207"/>
      <c r="AF28" s="207"/>
      <c r="AG28" s="208"/>
      <c r="AH28" s="66"/>
      <c r="AI28" s="200"/>
      <c r="AJ28" s="200"/>
      <c r="AK28" s="200"/>
      <c r="AL28" s="200"/>
      <c r="AM28" s="200"/>
      <c r="AN28" s="200"/>
      <c r="AO28" s="200"/>
    </row>
    <row r="29" spans="2:41" ht="18" customHeight="1">
      <c r="B29" s="62"/>
      <c r="J29" s="64"/>
      <c r="L29" s="177" t="s">
        <v>25</v>
      </c>
      <c r="M29" s="178"/>
      <c r="O29" s="251"/>
      <c r="P29" s="252"/>
      <c r="Q29" s="252"/>
      <c r="R29" s="253"/>
      <c r="T29" s="206"/>
      <c r="U29" s="207"/>
      <c r="V29" s="207"/>
      <c r="W29" s="208"/>
      <c r="Y29" s="233"/>
      <c r="Z29" s="238"/>
      <c r="AA29" s="238"/>
      <c r="AB29" s="239"/>
      <c r="AD29" s="206"/>
      <c r="AE29" s="207"/>
      <c r="AF29" s="207"/>
      <c r="AG29" s="208"/>
      <c r="AH29" s="66"/>
      <c r="AI29" s="200"/>
      <c r="AJ29" s="200"/>
      <c r="AK29" s="200"/>
      <c r="AL29" s="200"/>
      <c r="AM29" s="200"/>
      <c r="AN29" s="200"/>
      <c r="AO29" s="200"/>
    </row>
    <row r="30" spans="2:41" ht="18" customHeight="1">
      <c r="B30" s="62"/>
      <c r="J30" s="64"/>
      <c r="L30" s="177" t="s">
        <v>26</v>
      </c>
      <c r="M30" s="178"/>
      <c r="O30" s="233">
        <f>O27</f>
        <v>24203.06</v>
      </c>
      <c r="P30" s="244"/>
      <c r="Q30" s="244"/>
      <c r="R30" s="245"/>
      <c r="T30" s="233">
        <f>T27</f>
        <v>7260.92</v>
      </c>
      <c r="U30" s="207"/>
      <c r="V30" s="207"/>
      <c r="W30" s="208"/>
      <c r="Y30" s="233">
        <f>Y27</f>
        <v>4840.61</v>
      </c>
      <c r="Z30" s="238"/>
      <c r="AA30" s="238"/>
      <c r="AB30" s="239"/>
      <c r="AD30" s="233">
        <f>AD27</f>
        <v>12101.53</v>
      </c>
      <c r="AE30" s="207"/>
      <c r="AF30" s="207"/>
      <c r="AG30" s="208"/>
      <c r="AH30" s="66"/>
      <c r="AI30" s="248">
        <f>AI27</f>
        <v>12101.53</v>
      </c>
      <c r="AJ30" s="248"/>
      <c r="AK30" s="248"/>
      <c r="AL30" s="248"/>
      <c r="AM30" s="248"/>
      <c r="AN30" s="248"/>
      <c r="AO30" s="248"/>
    </row>
    <row r="31" spans="2:41" ht="3" customHeight="1">
      <c r="B31" s="62"/>
      <c r="J31" s="64"/>
      <c r="L31" s="85"/>
      <c r="AO31" s="86"/>
    </row>
    <row r="32" spans="2:41" ht="3" customHeight="1" thickBot="1">
      <c r="B32" s="72"/>
      <c r="C32" s="73"/>
      <c r="D32" s="73"/>
      <c r="E32" s="73"/>
      <c r="F32" s="73"/>
      <c r="G32" s="73"/>
      <c r="H32" s="73"/>
      <c r="I32" s="73"/>
      <c r="J32" s="74"/>
      <c r="L32" s="92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4"/>
    </row>
    <row r="33" ht="18" customHeight="1"/>
    <row r="34" spans="2:41" ht="31.5" customHeight="1">
      <c r="B34" s="254" t="s">
        <v>28</v>
      </c>
      <c r="C34" s="231"/>
      <c r="D34" s="231"/>
      <c r="E34" s="231"/>
      <c r="F34" s="231"/>
      <c r="G34" s="231"/>
      <c r="H34" s="231"/>
      <c r="I34" s="231"/>
      <c r="J34" s="232"/>
      <c r="K34" s="95"/>
      <c r="L34" s="254" t="s">
        <v>29</v>
      </c>
      <c r="M34" s="231"/>
      <c r="N34" s="231"/>
      <c r="O34" s="231"/>
      <c r="P34" s="231"/>
      <c r="Q34" s="231"/>
      <c r="R34" s="232"/>
      <c r="S34" s="95"/>
      <c r="T34" s="254" t="s">
        <v>149</v>
      </c>
      <c r="U34" s="231"/>
      <c r="V34" s="231"/>
      <c r="W34" s="231"/>
      <c r="X34" s="231"/>
      <c r="Y34" s="231"/>
      <c r="Z34" s="231"/>
      <c r="AA34" s="231"/>
      <c r="AB34" s="232"/>
      <c r="AC34" s="95"/>
      <c r="AD34" s="261" t="s">
        <v>83</v>
      </c>
      <c r="AE34" s="262"/>
      <c r="AF34" s="262"/>
      <c r="AG34" s="262"/>
      <c r="AH34" s="262"/>
      <c r="AI34" s="262"/>
      <c r="AJ34" s="262"/>
      <c r="AK34" s="262"/>
      <c r="AL34" s="262"/>
      <c r="AM34" s="262"/>
      <c r="AN34" s="262"/>
      <c r="AO34" s="263"/>
    </row>
    <row r="35" spans="2:41" ht="45" customHeight="1">
      <c r="B35" s="255"/>
      <c r="C35" s="256"/>
      <c r="D35" s="256"/>
      <c r="E35" s="256"/>
      <c r="F35" s="256"/>
      <c r="G35" s="256"/>
      <c r="H35" s="256"/>
      <c r="I35" s="256"/>
      <c r="J35" s="257"/>
      <c r="L35" s="255"/>
      <c r="M35" s="256"/>
      <c r="N35" s="256"/>
      <c r="O35" s="256"/>
      <c r="P35" s="256"/>
      <c r="Q35" s="256"/>
      <c r="R35" s="257"/>
      <c r="T35" s="255"/>
      <c r="U35" s="256"/>
      <c r="V35" s="256"/>
      <c r="W35" s="256"/>
      <c r="X35" s="256"/>
      <c r="Y35" s="256"/>
      <c r="Z35" s="256"/>
      <c r="AA35" s="256"/>
      <c r="AB35" s="257"/>
      <c r="AD35" s="255"/>
      <c r="AE35" s="256"/>
      <c r="AF35" s="256"/>
      <c r="AG35" s="256"/>
      <c r="AH35" s="256"/>
      <c r="AI35" s="256"/>
      <c r="AJ35" s="256"/>
      <c r="AK35" s="256"/>
      <c r="AL35" s="256"/>
      <c r="AM35" s="256"/>
      <c r="AN35" s="256"/>
      <c r="AO35" s="257"/>
    </row>
    <row r="36" spans="2:41" ht="45" customHeight="1">
      <c r="B36" s="258"/>
      <c r="C36" s="259"/>
      <c r="D36" s="259"/>
      <c r="E36" s="259"/>
      <c r="F36" s="259"/>
      <c r="G36" s="259"/>
      <c r="H36" s="259"/>
      <c r="I36" s="259"/>
      <c r="J36" s="260"/>
      <c r="L36" s="258"/>
      <c r="M36" s="259"/>
      <c r="N36" s="259"/>
      <c r="O36" s="259"/>
      <c r="P36" s="259"/>
      <c r="Q36" s="259"/>
      <c r="R36" s="260"/>
      <c r="T36" s="258"/>
      <c r="U36" s="259"/>
      <c r="V36" s="259"/>
      <c r="W36" s="259"/>
      <c r="X36" s="259"/>
      <c r="Y36" s="259"/>
      <c r="Z36" s="259"/>
      <c r="AA36" s="259"/>
      <c r="AB36" s="260"/>
      <c r="AD36" s="258"/>
      <c r="AE36" s="259"/>
      <c r="AF36" s="259"/>
      <c r="AG36" s="259"/>
      <c r="AH36" s="259"/>
      <c r="AI36" s="259"/>
      <c r="AJ36" s="259"/>
      <c r="AK36" s="259"/>
      <c r="AL36" s="259"/>
      <c r="AM36" s="259"/>
      <c r="AN36" s="259"/>
      <c r="AO36" s="260"/>
    </row>
    <row r="37" spans="2:41" ht="25.5" customHeight="1">
      <c r="B37" s="271" t="s">
        <v>147</v>
      </c>
      <c r="C37" s="272"/>
      <c r="D37" s="272"/>
      <c r="E37" s="272"/>
      <c r="F37" s="272"/>
      <c r="G37" s="272"/>
      <c r="H37" s="272"/>
      <c r="I37" s="272"/>
      <c r="J37" s="273"/>
      <c r="K37" s="96"/>
      <c r="L37" s="274" t="s">
        <v>147</v>
      </c>
      <c r="M37" s="275"/>
      <c r="N37" s="275"/>
      <c r="O37" s="275"/>
      <c r="P37" s="275"/>
      <c r="Q37" s="275"/>
      <c r="R37" s="276"/>
      <c r="S37" s="96"/>
      <c r="T37" s="274" t="s">
        <v>147</v>
      </c>
      <c r="U37" s="275"/>
      <c r="V37" s="275"/>
      <c r="W37" s="275"/>
      <c r="X37" s="275"/>
      <c r="Y37" s="275"/>
      <c r="Z37" s="275"/>
      <c r="AA37" s="275"/>
      <c r="AB37" s="276"/>
      <c r="AC37" s="96"/>
      <c r="AD37" s="277" t="s">
        <v>174</v>
      </c>
      <c r="AE37" s="278"/>
      <c r="AF37" s="278"/>
      <c r="AG37" s="278"/>
      <c r="AH37" s="278"/>
      <c r="AI37" s="278"/>
      <c r="AJ37" s="278"/>
      <c r="AK37" s="278"/>
      <c r="AL37" s="278"/>
      <c r="AM37" s="278"/>
      <c r="AN37" s="278"/>
      <c r="AO37" s="279"/>
    </row>
    <row r="38" ht="8.25" customHeight="1"/>
  </sheetData>
  <sheetProtection formatCells="0" formatColumns="0" formatRows="0" insertColumns="0" insertRows="0"/>
  <mergeCells count="107">
    <mergeCell ref="B3:J3"/>
    <mergeCell ref="E9:J9"/>
    <mergeCell ref="E10:J10"/>
    <mergeCell ref="E8:J8"/>
    <mergeCell ref="AG4:AJ5"/>
    <mergeCell ref="B8:D8"/>
    <mergeCell ref="B9:D9"/>
    <mergeCell ref="AC9:AO9"/>
    <mergeCell ref="AG2:AJ2"/>
    <mergeCell ref="G17:J17"/>
    <mergeCell ref="AE17:AF18"/>
    <mergeCell ref="AC8:AO8"/>
    <mergeCell ref="B37:J37"/>
    <mergeCell ref="L37:R37"/>
    <mergeCell ref="T37:AB37"/>
    <mergeCell ref="AD37:AO37"/>
    <mergeCell ref="B35:J36"/>
    <mergeCell ref="B4:J6"/>
    <mergeCell ref="AD35:AO36"/>
    <mergeCell ref="L30:M30"/>
    <mergeCell ref="O30:R30"/>
    <mergeCell ref="T30:W30"/>
    <mergeCell ref="T34:AB34"/>
    <mergeCell ref="AD34:AO34"/>
    <mergeCell ref="AI30:AO30"/>
    <mergeCell ref="L35:R36"/>
    <mergeCell ref="T35:AB36"/>
    <mergeCell ref="O29:R29"/>
    <mergeCell ref="B34:J34"/>
    <mergeCell ref="L34:R34"/>
    <mergeCell ref="B20:E20"/>
    <mergeCell ref="F20:J20"/>
    <mergeCell ref="F27:J27"/>
    <mergeCell ref="O27:R27"/>
    <mergeCell ref="AD28:AG28"/>
    <mergeCell ref="AI27:AO27"/>
    <mergeCell ref="AI28:AO28"/>
    <mergeCell ref="Y30:AB30"/>
    <mergeCell ref="AD30:AG30"/>
    <mergeCell ref="Y28:AB28"/>
    <mergeCell ref="F28:J28"/>
    <mergeCell ref="O22:R22"/>
    <mergeCell ref="T22:W22"/>
    <mergeCell ref="Y22:AB22"/>
    <mergeCell ref="T27:W27"/>
    <mergeCell ref="O28:R28"/>
    <mergeCell ref="G24:J24"/>
    <mergeCell ref="G26:J26"/>
    <mergeCell ref="L27:M27"/>
    <mergeCell ref="T28:W28"/>
    <mergeCell ref="T29:W29"/>
    <mergeCell ref="Y29:AB29"/>
    <mergeCell ref="AD29:AG29"/>
    <mergeCell ref="Y27:AB27"/>
    <mergeCell ref="AH16:AI16"/>
    <mergeCell ref="AH17:AI17"/>
    <mergeCell ref="AE16:AF16"/>
    <mergeCell ref="AI26:AO26"/>
    <mergeCell ref="L20:AO20"/>
    <mergeCell ref="T24:AO24"/>
    <mergeCell ref="AD27:AG27"/>
    <mergeCell ref="L22:M22"/>
    <mergeCell ref="B2:J2"/>
    <mergeCell ref="AK3:AO3"/>
    <mergeCell ref="N17:Q17"/>
    <mergeCell ref="N18:Q18"/>
    <mergeCell ref="N16:Q16"/>
    <mergeCell ref="S16:U16"/>
    <mergeCell ref="B19:F19"/>
    <mergeCell ref="G19:J19"/>
    <mergeCell ref="M2:AE2"/>
    <mergeCell ref="M3:AE3"/>
    <mergeCell ref="M4:AE5"/>
    <mergeCell ref="L7:L9"/>
    <mergeCell ref="M7:AA9"/>
    <mergeCell ref="M10:AA10"/>
    <mergeCell ref="AC7:AO7"/>
    <mergeCell ref="AG3:AJ3"/>
    <mergeCell ref="W17:Y17"/>
    <mergeCell ref="L24:R24"/>
    <mergeCell ref="W16:Y16"/>
    <mergeCell ref="AK17:AO17"/>
    <mergeCell ref="B17:E17"/>
    <mergeCell ref="AK16:AO16"/>
    <mergeCell ref="AI22:AO22"/>
    <mergeCell ref="AD22:AG22"/>
    <mergeCell ref="AA17:AC18"/>
    <mergeCell ref="B13:E13"/>
    <mergeCell ref="AA16:AC16"/>
    <mergeCell ref="AC10:AO10"/>
    <mergeCell ref="AK4:AO5"/>
    <mergeCell ref="AK2:AO2"/>
    <mergeCell ref="AI29:AO29"/>
    <mergeCell ref="E12:J12"/>
    <mergeCell ref="B16:J16"/>
    <mergeCell ref="AK18:AO18"/>
    <mergeCell ref="F13:J13"/>
    <mergeCell ref="S17:U18"/>
    <mergeCell ref="G18:J18"/>
    <mergeCell ref="AH18:AI18"/>
    <mergeCell ref="L29:M29"/>
    <mergeCell ref="L28:M28"/>
    <mergeCell ref="B10:D10"/>
    <mergeCell ref="B18:E18"/>
    <mergeCell ref="W18:Y18"/>
    <mergeCell ref="L13:AO14"/>
    <mergeCell ref="B12:D12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landscape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S71"/>
  <sheetViews>
    <sheetView showGridLines="0" showZeros="0" zoomScale="65" zoomScaleNormal="65" zoomScalePageLayoutView="0" workbookViewId="0" topLeftCell="A1">
      <selection activeCell="B17" sqref="B17:C17"/>
    </sheetView>
  </sheetViews>
  <sheetFormatPr defaultColWidth="11.421875" defaultRowHeight="12.75"/>
  <cols>
    <col min="1" max="1" width="2.00390625" style="0" customWidth="1"/>
    <col min="2" max="2" width="22.28125" style="0" customWidth="1"/>
    <col min="3" max="3" width="24.8515625" style="0" customWidth="1"/>
    <col min="4" max="4" width="0.85546875" style="0" customWidth="1"/>
    <col min="5" max="5" width="9.7109375" style="0" customWidth="1"/>
    <col min="6" max="6" width="5.57421875" style="0" customWidth="1"/>
    <col min="7" max="7" width="8.8515625" style="0" customWidth="1"/>
    <col min="8" max="8" width="8.421875" style="0" customWidth="1"/>
    <col min="9" max="9" width="16.8515625" style="0" customWidth="1"/>
    <col min="10" max="10" width="15.57421875" style="0" customWidth="1"/>
    <col min="11" max="11" width="15.421875" style="0" customWidth="1"/>
    <col min="12" max="12" width="14.140625" style="0" customWidth="1"/>
    <col min="13" max="13" width="17.140625" style="0" customWidth="1"/>
    <col min="14" max="14" width="13.8515625" style="0" customWidth="1"/>
    <col min="15" max="15" width="0.85546875" style="0" customWidth="1"/>
    <col min="16" max="16" width="11.140625" style="0" customWidth="1"/>
    <col min="17" max="17" width="5.57421875" style="0" customWidth="1"/>
    <col min="18" max="18" width="9.00390625" style="0" customWidth="1"/>
    <col min="19" max="19" width="18.00390625" style="0" customWidth="1"/>
  </cols>
  <sheetData>
    <row r="1" ht="13.5" thickBot="1"/>
    <row r="2" spans="2:19" ht="28.5" customHeight="1">
      <c r="B2" s="326" t="s">
        <v>35</v>
      </c>
      <c r="C2" s="327"/>
      <c r="E2" s="3"/>
      <c r="F2" s="330" t="s">
        <v>36</v>
      </c>
      <c r="G2" s="330"/>
      <c r="H2" s="330"/>
      <c r="I2" s="330"/>
      <c r="J2" s="330"/>
      <c r="K2" s="330"/>
      <c r="L2" s="330"/>
      <c r="M2" s="330"/>
      <c r="N2" s="331"/>
      <c r="P2" s="334" t="s">
        <v>37</v>
      </c>
      <c r="Q2" s="335"/>
      <c r="R2" s="353"/>
      <c r="S2" s="4" t="s">
        <v>38</v>
      </c>
    </row>
    <row r="3" spans="2:19" ht="16.5" customHeight="1" thickBot="1">
      <c r="B3" s="328"/>
      <c r="C3" s="329"/>
      <c r="E3" s="5"/>
      <c r="F3" s="6" t="s">
        <v>82</v>
      </c>
      <c r="G3" s="7"/>
      <c r="H3" s="7"/>
      <c r="I3" s="7"/>
      <c r="J3" s="7"/>
      <c r="K3" s="8"/>
      <c r="L3" s="7"/>
      <c r="M3" s="7"/>
      <c r="N3" s="9"/>
      <c r="P3" s="354"/>
      <c r="Q3" s="355"/>
      <c r="R3" s="356"/>
      <c r="S3" s="10" t="s">
        <v>39</v>
      </c>
    </row>
    <row r="4" spans="2:19" ht="19.5" customHeight="1" thickBot="1">
      <c r="B4" s="11" t="s">
        <v>40</v>
      </c>
      <c r="C4" s="12"/>
      <c r="E4" s="13" t="s">
        <v>2</v>
      </c>
      <c r="F4" s="14"/>
      <c r="G4" s="15"/>
      <c r="H4" s="15"/>
      <c r="I4" s="15"/>
      <c r="J4" s="332"/>
      <c r="K4" s="332"/>
      <c r="L4" s="332"/>
      <c r="M4" s="332"/>
      <c r="N4" s="333"/>
      <c r="P4" s="357" t="s">
        <v>41</v>
      </c>
      <c r="Q4" s="358"/>
      <c r="R4" s="359"/>
      <c r="S4" s="16" t="s">
        <v>42</v>
      </c>
    </row>
    <row r="5" spans="2:19" ht="4.5" customHeight="1" thickBot="1">
      <c r="B5" s="17"/>
      <c r="C5" s="18"/>
      <c r="P5" s="19"/>
      <c r="Q5" s="20"/>
      <c r="R5" s="21"/>
      <c r="S5" s="22"/>
    </row>
    <row r="6" spans="2:19" ht="19.5" customHeight="1" thickBot="1">
      <c r="B6" s="23" t="s">
        <v>43</v>
      </c>
      <c r="C6" s="12"/>
      <c r="E6" s="334" t="s">
        <v>44</v>
      </c>
      <c r="F6" s="335"/>
      <c r="G6" s="335"/>
      <c r="H6" s="336" t="s">
        <v>45</v>
      </c>
      <c r="I6" s="336"/>
      <c r="J6" s="336"/>
      <c r="K6" s="336"/>
      <c r="L6" s="336"/>
      <c r="M6" s="336"/>
      <c r="N6" s="337"/>
      <c r="P6" s="367" t="s">
        <v>46</v>
      </c>
      <c r="Q6" s="368"/>
      <c r="R6" s="369"/>
      <c r="S6" s="24"/>
    </row>
    <row r="7" spans="2:19" ht="4.5" customHeight="1">
      <c r="B7" s="17"/>
      <c r="C7" s="18"/>
      <c r="E7" s="5"/>
      <c r="F7" s="20"/>
      <c r="G7" s="20"/>
      <c r="H7" s="2"/>
      <c r="I7" s="2"/>
      <c r="J7" s="2"/>
      <c r="K7" s="2"/>
      <c r="L7" s="2"/>
      <c r="M7" s="2"/>
      <c r="N7" s="25"/>
      <c r="P7" s="19"/>
      <c r="Q7" s="20"/>
      <c r="R7" s="20"/>
      <c r="S7" s="21"/>
    </row>
    <row r="8" spans="2:19" ht="20.25" customHeight="1">
      <c r="B8" s="26" t="s">
        <v>47</v>
      </c>
      <c r="C8" s="12"/>
      <c r="E8" s="347" t="s">
        <v>48</v>
      </c>
      <c r="F8" s="348"/>
      <c r="G8" s="348"/>
      <c r="H8" s="338" t="s">
        <v>49</v>
      </c>
      <c r="I8" s="338"/>
      <c r="J8" s="338"/>
      <c r="K8" s="338"/>
      <c r="L8" s="338"/>
      <c r="M8" s="338"/>
      <c r="N8" s="339"/>
      <c r="P8" s="370" t="s">
        <v>30</v>
      </c>
      <c r="Q8" s="371"/>
      <c r="R8" s="371"/>
      <c r="S8" s="372"/>
    </row>
    <row r="9" spans="2:19" ht="4.5" customHeight="1">
      <c r="B9" s="17"/>
      <c r="C9" s="18"/>
      <c r="E9" s="5"/>
      <c r="F9" s="20"/>
      <c r="G9" s="20"/>
      <c r="H9" s="2"/>
      <c r="I9" s="2"/>
      <c r="J9" s="2"/>
      <c r="K9" s="2"/>
      <c r="L9" s="2"/>
      <c r="M9" s="2"/>
      <c r="N9" s="25"/>
      <c r="P9" s="370"/>
      <c r="Q9" s="371"/>
      <c r="R9" s="371"/>
      <c r="S9" s="372"/>
    </row>
    <row r="10" spans="2:19" ht="19.5" customHeight="1" thickBot="1">
      <c r="B10" s="27" t="s">
        <v>50</v>
      </c>
      <c r="C10" s="28"/>
      <c r="E10" s="349" t="s">
        <v>51</v>
      </c>
      <c r="F10" s="350"/>
      <c r="G10" s="350"/>
      <c r="H10" s="351" t="s">
        <v>52</v>
      </c>
      <c r="I10" s="351"/>
      <c r="J10" s="351"/>
      <c r="K10" s="351"/>
      <c r="L10" s="351"/>
      <c r="M10" s="351"/>
      <c r="N10" s="352"/>
      <c r="P10" s="373"/>
      <c r="Q10" s="374"/>
      <c r="R10" s="374"/>
      <c r="S10" s="375"/>
    </row>
    <row r="11" spans="2:6" ht="11.25" customHeight="1">
      <c r="B11" s="17" t="s">
        <v>53</v>
      </c>
      <c r="C11" s="18"/>
      <c r="F11" s="29"/>
    </row>
    <row r="12" spans="2:3" ht="12.75">
      <c r="B12" s="17" t="s">
        <v>54</v>
      </c>
      <c r="C12" s="18"/>
    </row>
    <row r="13" spans="2:3" ht="13.5" thickBot="1">
      <c r="B13" s="30" t="s">
        <v>55</v>
      </c>
      <c r="C13" s="31"/>
    </row>
    <row r="14" spans="2:19" ht="39" customHeight="1">
      <c r="B14" s="360" t="s">
        <v>56</v>
      </c>
      <c r="C14" s="361"/>
      <c r="E14" s="318" t="s">
        <v>57</v>
      </c>
      <c r="F14" s="319"/>
      <c r="G14" s="362" t="s">
        <v>58</v>
      </c>
      <c r="H14" s="363"/>
      <c r="I14" s="345" t="s">
        <v>59</v>
      </c>
      <c r="J14" s="345" t="s">
        <v>57</v>
      </c>
      <c r="K14" s="345" t="s">
        <v>60</v>
      </c>
      <c r="L14" s="324" t="s">
        <v>61</v>
      </c>
      <c r="M14" s="344"/>
      <c r="N14" s="325"/>
      <c r="P14" s="340" t="s">
        <v>62</v>
      </c>
      <c r="Q14" s="341"/>
      <c r="R14" s="340"/>
      <c r="S14" s="341"/>
    </row>
    <row r="15" spans="2:19" ht="12.75">
      <c r="B15" s="320"/>
      <c r="C15" s="321"/>
      <c r="E15" s="320"/>
      <c r="F15" s="321"/>
      <c r="G15" s="364"/>
      <c r="H15" s="365"/>
      <c r="I15" s="346"/>
      <c r="J15" s="346"/>
      <c r="K15" s="346"/>
      <c r="L15" s="52" t="s">
        <v>89</v>
      </c>
      <c r="M15" s="32" t="s">
        <v>63</v>
      </c>
      <c r="N15" s="52" t="s">
        <v>90</v>
      </c>
      <c r="P15" s="342"/>
      <c r="Q15" s="343"/>
      <c r="R15" s="342"/>
      <c r="S15" s="343"/>
    </row>
    <row r="17" spans="2:19" ht="12.75">
      <c r="B17" s="303">
        <v>3000000</v>
      </c>
      <c r="C17" s="303"/>
      <c r="E17" s="301">
        <v>0.065</v>
      </c>
      <c r="F17" s="302"/>
      <c r="G17" s="303">
        <f>B17*E17</f>
        <v>195000</v>
      </c>
      <c r="H17" s="303"/>
      <c r="L17" s="33">
        <f>G17*0.3</f>
        <v>58500</v>
      </c>
      <c r="M17" s="33">
        <f>G17*0.6</f>
        <v>117000</v>
      </c>
      <c r="N17" s="33">
        <f>G17*0.1</f>
        <v>19500</v>
      </c>
      <c r="P17" s="302">
        <v>70</v>
      </c>
      <c r="Q17" s="302"/>
      <c r="R17" s="313" t="s">
        <v>98</v>
      </c>
      <c r="S17" s="304"/>
    </row>
    <row r="18" spans="2:19" ht="12.75">
      <c r="B18" s="303"/>
      <c r="C18" s="303"/>
      <c r="E18" s="301"/>
      <c r="F18" s="302"/>
      <c r="G18" s="303">
        <f>B18*E18</f>
        <v>0</v>
      </c>
      <c r="H18" s="303"/>
      <c r="L18" s="305" t="s">
        <v>63</v>
      </c>
      <c r="M18" s="306"/>
      <c r="N18" s="48" t="s">
        <v>100</v>
      </c>
      <c r="P18" s="302"/>
      <c r="Q18" s="302"/>
      <c r="R18" s="304"/>
      <c r="S18" s="304"/>
    </row>
    <row r="19" spans="2:19" ht="12.75">
      <c r="B19" s="303">
        <v>2307692.3076923075</v>
      </c>
      <c r="C19" s="303"/>
      <c r="E19" s="301">
        <v>0.065</v>
      </c>
      <c r="F19" s="302"/>
      <c r="G19" s="303">
        <f>B19*E19</f>
        <v>150000</v>
      </c>
      <c r="H19" s="303"/>
      <c r="L19" s="33"/>
      <c r="M19" s="33">
        <f>G19*60%</f>
        <v>90000</v>
      </c>
      <c r="N19" s="33">
        <f>G19*40%</f>
        <v>60000</v>
      </c>
      <c r="P19" s="302">
        <v>25</v>
      </c>
      <c r="Q19" s="302"/>
      <c r="R19" s="313" t="s">
        <v>99</v>
      </c>
      <c r="S19" s="304"/>
    </row>
    <row r="20" spans="2:19" ht="12.75">
      <c r="B20" s="303"/>
      <c r="C20" s="303"/>
      <c r="E20" s="301"/>
      <c r="F20" s="302"/>
      <c r="G20" s="303"/>
      <c r="H20" s="303"/>
      <c r="L20" s="33"/>
      <c r="M20" s="33"/>
      <c r="N20" s="33"/>
      <c r="P20" s="302"/>
      <c r="Q20" s="302"/>
      <c r="R20" s="304"/>
      <c r="S20" s="304"/>
    </row>
    <row r="21" spans="2:19" ht="12.75">
      <c r="B21" s="303"/>
      <c r="C21" s="303"/>
      <c r="E21" s="301"/>
      <c r="F21" s="302"/>
      <c r="G21" s="303"/>
      <c r="H21" s="303"/>
      <c r="L21" s="33"/>
      <c r="M21" s="33"/>
      <c r="N21" s="33"/>
      <c r="P21" s="302"/>
      <c r="Q21" s="302"/>
      <c r="R21" s="304"/>
      <c r="S21" s="304"/>
    </row>
    <row r="22" spans="2:19" ht="12.75">
      <c r="B22" s="303"/>
      <c r="C22" s="303"/>
      <c r="E22" s="301"/>
      <c r="F22" s="302"/>
      <c r="G22" s="303"/>
      <c r="H22" s="303"/>
      <c r="L22" s="33"/>
      <c r="M22" s="33"/>
      <c r="N22" s="33"/>
      <c r="P22" s="302"/>
      <c r="Q22" s="302"/>
      <c r="R22" s="304"/>
      <c r="S22" s="304"/>
    </row>
    <row r="23" spans="2:19" ht="12.75">
      <c r="B23" s="312" t="s">
        <v>105</v>
      </c>
      <c r="C23" s="303"/>
      <c r="E23" s="301"/>
      <c r="F23" s="302"/>
      <c r="G23" s="303">
        <f>G17+G19</f>
        <v>345000</v>
      </c>
      <c r="H23" s="303"/>
      <c r="L23" s="33"/>
      <c r="M23" s="33"/>
      <c r="N23" s="33"/>
      <c r="P23" s="302"/>
      <c r="Q23" s="302"/>
      <c r="R23" s="304"/>
      <c r="S23" s="304"/>
    </row>
    <row r="24" spans="2:19" ht="12.75">
      <c r="B24" s="303"/>
      <c r="C24" s="303"/>
      <c r="E24" s="301"/>
      <c r="F24" s="302"/>
      <c r="G24" s="303"/>
      <c r="H24" s="303"/>
      <c r="L24" s="33"/>
      <c r="M24" s="33"/>
      <c r="N24" s="33"/>
      <c r="P24" s="302"/>
      <c r="Q24" s="302"/>
      <c r="R24" s="304"/>
      <c r="S24" s="304"/>
    </row>
    <row r="26" spans="2:13" ht="33.75" customHeight="1">
      <c r="B26" s="324" t="s">
        <v>64</v>
      </c>
      <c r="C26" s="325"/>
      <c r="E26" s="322" t="s">
        <v>86</v>
      </c>
      <c r="F26" s="323"/>
      <c r="G26" s="324" t="s">
        <v>84</v>
      </c>
      <c r="H26" s="325"/>
      <c r="I26" s="35" t="s">
        <v>85</v>
      </c>
      <c r="J26" s="324" t="s">
        <v>87</v>
      </c>
      <c r="K26" s="325"/>
      <c r="L26" s="315" t="s">
        <v>88</v>
      </c>
      <c r="M26" s="316"/>
    </row>
    <row r="28" spans="7:8" ht="12.75">
      <c r="G28" s="53"/>
      <c r="H28" s="53"/>
    </row>
    <row r="29" spans="2:13" ht="36.75" customHeight="1">
      <c r="B29" s="307" t="s">
        <v>101</v>
      </c>
      <c r="C29" s="308"/>
      <c r="E29" s="309">
        <v>1</v>
      </c>
      <c r="F29" s="309"/>
      <c r="G29" s="310"/>
      <c r="H29" s="310"/>
      <c r="I29" s="36">
        <v>0.3</v>
      </c>
      <c r="J29" s="311"/>
      <c r="K29" s="309"/>
      <c r="L29" s="311">
        <f>L17</f>
        <v>58500</v>
      </c>
      <c r="M29" s="309"/>
    </row>
    <row r="30" spans="2:13" ht="12.75">
      <c r="B30" s="307" t="s">
        <v>102</v>
      </c>
      <c r="C30" s="308"/>
      <c r="E30" s="309">
        <v>2</v>
      </c>
      <c r="F30" s="309"/>
      <c r="G30" s="304">
        <f>$E$17</f>
        <v>0.065</v>
      </c>
      <c r="H30" s="310"/>
      <c r="I30" s="36">
        <v>0.6</v>
      </c>
      <c r="J30" s="311">
        <v>580000</v>
      </c>
      <c r="K30" s="309"/>
      <c r="L30" s="311">
        <f aca="true" t="shared" si="0" ref="L30:L35">J30*I30*G30</f>
        <v>22620</v>
      </c>
      <c r="M30" s="309"/>
    </row>
    <row r="31" spans="2:13" ht="12.75">
      <c r="B31" s="307" t="s">
        <v>102</v>
      </c>
      <c r="C31" s="308"/>
      <c r="E31" s="309">
        <v>3</v>
      </c>
      <c r="F31" s="309"/>
      <c r="G31" s="304">
        <f aca="true" t="shared" si="1" ref="G31:G38">$E$17</f>
        <v>0.065</v>
      </c>
      <c r="H31" s="310"/>
      <c r="I31" s="36">
        <v>0.6</v>
      </c>
      <c r="J31" s="311">
        <v>300000</v>
      </c>
      <c r="K31" s="309"/>
      <c r="L31" s="311">
        <f t="shared" si="0"/>
        <v>11700</v>
      </c>
      <c r="M31" s="309"/>
    </row>
    <row r="32" spans="2:13" ht="12.75">
      <c r="B32" s="307" t="s">
        <v>102</v>
      </c>
      <c r="C32" s="308"/>
      <c r="E32" s="309">
        <v>4</v>
      </c>
      <c r="F32" s="309"/>
      <c r="G32" s="304">
        <f t="shared" si="1"/>
        <v>0.065</v>
      </c>
      <c r="H32" s="310"/>
      <c r="I32" s="36">
        <v>0.6</v>
      </c>
      <c r="J32" s="311">
        <v>700000</v>
      </c>
      <c r="K32" s="309"/>
      <c r="L32" s="311">
        <f t="shared" si="0"/>
        <v>27300</v>
      </c>
      <c r="M32" s="309"/>
    </row>
    <row r="33" spans="2:13" ht="12.75">
      <c r="B33" s="307" t="s">
        <v>102</v>
      </c>
      <c r="C33" s="308"/>
      <c r="E33" s="309">
        <v>5</v>
      </c>
      <c r="F33" s="309"/>
      <c r="G33" s="304">
        <f t="shared" si="1"/>
        <v>0.065</v>
      </c>
      <c r="H33" s="310"/>
      <c r="I33" s="36">
        <v>0.6</v>
      </c>
      <c r="J33" s="311">
        <v>310000</v>
      </c>
      <c r="K33" s="309"/>
      <c r="L33" s="311">
        <f t="shared" si="0"/>
        <v>12090</v>
      </c>
      <c r="M33" s="309"/>
    </row>
    <row r="34" spans="2:13" ht="12.75">
      <c r="B34" s="307" t="s">
        <v>102</v>
      </c>
      <c r="C34" s="308"/>
      <c r="E34" s="309">
        <v>6</v>
      </c>
      <c r="F34" s="309"/>
      <c r="G34" s="304">
        <f t="shared" si="1"/>
        <v>0.065</v>
      </c>
      <c r="H34" s="310"/>
      <c r="I34" s="36">
        <v>0.6</v>
      </c>
      <c r="J34" s="311">
        <v>810000</v>
      </c>
      <c r="K34" s="309"/>
      <c r="L34" s="311">
        <f t="shared" si="0"/>
        <v>31590</v>
      </c>
      <c r="M34" s="309"/>
    </row>
    <row r="35" spans="2:13" ht="12.75">
      <c r="B35" s="307" t="s">
        <v>102</v>
      </c>
      <c r="C35" s="308"/>
      <c r="E35" s="309">
        <v>7</v>
      </c>
      <c r="F35" s="309"/>
      <c r="G35" s="304">
        <f t="shared" si="1"/>
        <v>0.065</v>
      </c>
      <c r="H35" s="310"/>
      <c r="I35" s="36">
        <v>0.6</v>
      </c>
      <c r="J35" s="311">
        <v>300000</v>
      </c>
      <c r="K35" s="309"/>
      <c r="L35" s="311">
        <f t="shared" si="0"/>
        <v>11700</v>
      </c>
      <c r="M35" s="309"/>
    </row>
    <row r="36" spans="2:13" ht="12.75">
      <c r="B36" s="58"/>
      <c r="C36" s="50"/>
      <c r="E36" s="45"/>
      <c r="F36" s="45"/>
      <c r="G36" s="49"/>
      <c r="H36" s="54"/>
      <c r="I36" s="36"/>
      <c r="J36" s="51"/>
      <c r="K36" s="45"/>
      <c r="L36" s="51"/>
      <c r="M36" s="45"/>
    </row>
    <row r="37" spans="2:13" ht="12.75">
      <c r="B37" s="307" t="s">
        <v>103</v>
      </c>
      <c r="C37" s="308"/>
      <c r="E37" s="309">
        <v>8</v>
      </c>
      <c r="F37" s="309"/>
      <c r="G37" s="304">
        <f t="shared" si="1"/>
        <v>0.065</v>
      </c>
      <c r="H37" s="310"/>
      <c r="I37" s="36">
        <v>0.6</v>
      </c>
      <c r="J37" s="311">
        <v>1300000</v>
      </c>
      <c r="K37" s="309"/>
      <c r="L37" s="311">
        <f>J37*I37*G37</f>
        <v>50700</v>
      </c>
      <c r="M37" s="309"/>
    </row>
    <row r="38" spans="2:13" ht="12.75">
      <c r="B38" s="307" t="s">
        <v>103</v>
      </c>
      <c r="C38" s="308"/>
      <c r="E38" s="309">
        <v>9</v>
      </c>
      <c r="F38" s="309"/>
      <c r="G38" s="304">
        <f t="shared" si="1"/>
        <v>0.065</v>
      </c>
      <c r="H38" s="310"/>
      <c r="I38" s="36">
        <v>0.6</v>
      </c>
      <c r="J38" s="311">
        <v>1007692.3076923077</v>
      </c>
      <c r="K38" s="309"/>
      <c r="L38" s="311">
        <f>J38*I38*G38</f>
        <v>39300</v>
      </c>
      <c r="M38" s="309"/>
    </row>
    <row r="39" spans="2:13" ht="12.75">
      <c r="B39" s="308"/>
      <c r="C39" s="308"/>
      <c r="E39" s="309"/>
      <c r="F39" s="309"/>
      <c r="G39" s="304"/>
      <c r="H39" s="310"/>
      <c r="I39" s="36"/>
      <c r="J39" s="311"/>
      <c r="K39" s="309"/>
      <c r="L39" s="311"/>
      <c r="M39" s="309"/>
    </row>
    <row r="40" spans="2:13" ht="12.75">
      <c r="B40" s="308"/>
      <c r="C40" s="308"/>
      <c r="E40" s="309"/>
      <c r="F40" s="309"/>
      <c r="G40" s="304"/>
      <c r="H40" s="310"/>
      <c r="I40" s="36"/>
      <c r="J40" s="311"/>
      <c r="K40" s="309"/>
      <c r="L40" s="311"/>
      <c r="M40" s="309"/>
    </row>
    <row r="41" spans="2:13" ht="12.75">
      <c r="B41" s="1" t="s">
        <v>108</v>
      </c>
      <c r="E41" s="314" t="s">
        <v>104</v>
      </c>
      <c r="F41" s="309"/>
      <c r="G41" s="304"/>
      <c r="H41" s="310"/>
      <c r="I41" s="36">
        <v>0.1</v>
      </c>
      <c r="J41" s="311"/>
      <c r="K41" s="309"/>
      <c r="L41" s="311">
        <f>N17</f>
        <v>19500</v>
      </c>
      <c r="M41" s="309"/>
    </row>
    <row r="42" spans="2:13" ht="12.75">
      <c r="B42" s="1" t="s">
        <v>109</v>
      </c>
      <c r="E42" s="314" t="s">
        <v>104</v>
      </c>
      <c r="F42" s="309"/>
      <c r="G42" s="304"/>
      <c r="H42" s="310"/>
      <c r="I42" s="36">
        <v>0.4</v>
      </c>
      <c r="J42" s="311"/>
      <c r="K42" s="309"/>
      <c r="L42" s="311">
        <f>N19</f>
        <v>60000</v>
      </c>
      <c r="M42" s="309"/>
    </row>
    <row r="43" spans="5:13" ht="12.75">
      <c r="E43" s="55"/>
      <c r="F43" s="45"/>
      <c r="G43" s="49"/>
      <c r="H43" s="54"/>
      <c r="I43" s="36"/>
      <c r="J43" s="51"/>
      <c r="K43" s="45"/>
      <c r="L43" s="51"/>
      <c r="M43" s="45"/>
    </row>
    <row r="44" spans="7:8" ht="12.75">
      <c r="G44" s="53"/>
      <c r="H44" s="53"/>
    </row>
    <row r="45" spans="2:3" ht="12.75">
      <c r="B45" s="317" t="s">
        <v>65</v>
      </c>
      <c r="C45" s="317"/>
    </row>
    <row r="46" spans="5:11" ht="12.75">
      <c r="E46" s="20"/>
      <c r="F46" s="20"/>
      <c r="G46" s="20"/>
      <c r="H46" s="20"/>
      <c r="I46" s="20"/>
      <c r="J46" s="20"/>
      <c r="K46" s="20"/>
    </row>
    <row r="47" spans="2:13" ht="29.25" customHeight="1">
      <c r="B47" s="35" t="s">
        <v>66</v>
      </c>
      <c r="C47" s="35" t="s">
        <v>30</v>
      </c>
      <c r="D47" s="37"/>
      <c r="E47" s="324" t="s">
        <v>67</v>
      </c>
      <c r="F47" s="325"/>
      <c r="G47" s="324" t="s">
        <v>68</v>
      </c>
      <c r="H47" s="344"/>
      <c r="I47" s="325"/>
      <c r="J47" s="324" t="s">
        <v>69</v>
      </c>
      <c r="K47" s="325"/>
      <c r="L47" s="38" t="s">
        <v>70</v>
      </c>
      <c r="M47" s="38" t="s">
        <v>71</v>
      </c>
    </row>
    <row r="48" spans="2:13" ht="12" customHeight="1">
      <c r="B48" s="39"/>
      <c r="C48" s="39"/>
      <c r="D48" s="37"/>
      <c r="E48" s="40"/>
      <c r="F48" s="40"/>
      <c r="G48" s="41"/>
      <c r="H48" s="41"/>
      <c r="I48" s="41"/>
      <c r="J48" s="41"/>
      <c r="K48" s="41"/>
      <c r="L48" s="42"/>
      <c r="M48" s="42"/>
    </row>
    <row r="49" spans="2:13" ht="12.75">
      <c r="B49" s="43" t="s">
        <v>72</v>
      </c>
      <c r="C49" s="56" t="s">
        <v>93</v>
      </c>
      <c r="E49" s="299">
        <f aca="true" t="shared" si="2" ref="E49:E55">L29</f>
        <v>58500</v>
      </c>
      <c r="F49" s="299"/>
      <c r="G49" s="299">
        <f>E49</f>
        <v>58500</v>
      </c>
      <c r="H49" s="299"/>
      <c r="I49" s="299"/>
      <c r="J49" s="299">
        <f>$G$17-G49</f>
        <v>136500</v>
      </c>
      <c r="K49" s="299"/>
      <c r="L49" s="44">
        <f>E49/$G$17</f>
        <v>0.3</v>
      </c>
      <c r="M49" s="44">
        <f>L49</f>
        <v>0.3</v>
      </c>
    </row>
    <row r="50" spans="2:13" ht="12.75">
      <c r="B50" s="34">
        <v>2</v>
      </c>
      <c r="C50" s="56" t="s">
        <v>94</v>
      </c>
      <c r="E50" s="299">
        <f t="shared" si="2"/>
        <v>22620</v>
      </c>
      <c r="F50" s="299"/>
      <c r="G50" s="299">
        <f aca="true" t="shared" si="3" ref="G50:G55">E50+G49</f>
        <v>81120</v>
      </c>
      <c r="H50" s="299"/>
      <c r="I50" s="299"/>
      <c r="J50" s="299">
        <f aca="true" t="shared" si="4" ref="J50:J55">$G$17-G50</f>
        <v>113880</v>
      </c>
      <c r="K50" s="299"/>
      <c r="L50" s="44">
        <f aca="true" t="shared" si="5" ref="L50:L55">E50/$G$17</f>
        <v>0.116</v>
      </c>
      <c r="M50" s="44">
        <f aca="true" t="shared" si="6" ref="M50:M55">L50+M49</f>
        <v>0.416</v>
      </c>
    </row>
    <row r="51" spans="2:13" ht="12.75">
      <c r="B51" s="34">
        <v>3</v>
      </c>
      <c r="C51" s="56" t="s">
        <v>95</v>
      </c>
      <c r="E51" s="299">
        <f t="shared" si="2"/>
        <v>11700</v>
      </c>
      <c r="F51" s="299">
        <f>L32</f>
        <v>27300</v>
      </c>
      <c r="G51" s="299">
        <f t="shared" si="3"/>
        <v>92820</v>
      </c>
      <c r="H51" s="299"/>
      <c r="I51" s="299"/>
      <c r="J51" s="299">
        <f t="shared" si="4"/>
        <v>102180</v>
      </c>
      <c r="K51" s="299"/>
      <c r="L51" s="44">
        <f t="shared" si="5"/>
        <v>0.06</v>
      </c>
      <c r="M51" s="44">
        <f t="shared" si="6"/>
        <v>0.476</v>
      </c>
    </row>
    <row r="52" spans="2:13" ht="12.75">
      <c r="B52" s="34">
        <v>4</v>
      </c>
      <c r="C52" s="56" t="s">
        <v>91</v>
      </c>
      <c r="E52" s="299">
        <f t="shared" si="2"/>
        <v>27300</v>
      </c>
      <c r="F52" s="299"/>
      <c r="G52" s="299">
        <f t="shared" si="3"/>
        <v>120120</v>
      </c>
      <c r="H52" s="299"/>
      <c r="I52" s="299"/>
      <c r="J52" s="299">
        <f t="shared" si="4"/>
        <v>74880</v>
      </c>
      <c r="K52" s="299"/>
      <c r="L52" s="44">
        <f t="shared" si="5"/>
        <v>0.14</v>
      </c>
      <c r="M52" s="44">
        <f t="shared" si="6"/>
        <v>0.616</v>
      </c>
    </row>
    <row r="53" spans="2:13" ht="12.75">
      <c r="B53" s="34">
        <v>5</v>
      </c>
      <c r="C53" s="56" t="s">
        <v>92</v>
      </c>
      <c r="E53" s="299">
        <f t="shared" si="2"/>
        <v>12090</v>
      </c>
      <c r="F53" s="299"/>
      <c r="G53" s="299">
        <f t="shared" si="3"/>
        <v>132210</v>
      </c>
      <c r="H53" s="299"/>
      <c r="I53" s="299"/>
      <c r="J53" s="299">
        <f t="shared" si="4"/>
        <v>62790</v>
      </c>
      <c r="K53" s="299"/>
      <c r="L53" s="44">
        <f t="shared" si="5"/>
        <v>0.062</v>
      </c>
      <c r="M53" s="44">
        <f t="shared" si="6"/>
        <v>0.6779999999999999</v>
      </c>
    </row>
    <row r="54" spans="2:13" ht="12.75">
      <c r="B54" s="34">
        <v>6</v>
      </c>
      <c r="C54" s="56" t="s">
        <v>96</v>
      </c>
      <c r="E54" s="299">
        <f t="shared" si="2"/>
        <v>31590</v>
      </c>
      <c r="F54" s="299"/>
      <c r="G54" s="299">
        <f t="shared" si="3"/>
        <v>163800</v>
      </c>
      <c r="H54" s="299"/>
      <c r="I54" s="299"/>
      <c r="J54" s="299">
        <f t="shared" si="4"/>
        <v>31200</v>
      </c>
      <c r="K54" s="299"/>
      <c r="L54" s="44">
        <f t="shared" si="5"/>
        <v>0.162</v>
      </c>
      <c r="M54" s="44">
        <f t="shared" si="6"/>
        <v>0.84</v>
      </c>
    </row>
    <row r="55" spans="2:13" ht="12.75">
      <c r="B55" s="34">
        <v>7</v>
      </c>
      <c r="C55" s="57" t="s">
        <v>97</v>
      </c>
      <c r="E55" s="299">
        <f t="shared" si="2"/>
        <v>11700</v>
      </c>
      <c r="F55" s="299"/>
      <c r="G55" s="299">
        <f t="shared" si="3"/>
        <v>175500</v>
      </c>
      <c r="H55" s="299"/>
      <c r="I55" s="299"/>
      <c r="J55" s="299">
        <f t="shared" si="4"/>
        <v>19500</v>
      </c>
      <c r="K55" s="299"/>
      <c r="L55" s="44">
        <f t="shared" si="5"/>
        <v>0.06</v>
      </c>
      <c r="M55" s="44">
        <f t="shared" si="6"/>
        <v>0.8999999999999999</v>
      </c>
    </row>
    <row r="56" spans="2:13" ht="12.75">
      <c r="B56" s="56"/>
      <c r="C56" s="56"/>
      <c r="E56" s="299"/>
      <c r="F56" s="299"/>
      <c r="G56" s="299"/>
      <c r="H56" s="299"/>
      <c r="I56" s="299"/>
      <c r="J56" s="299"/>
      <c r="K56" s="299"/>
      <c r="L56" s="44"/>
      <c r="M56" s="44"/>
    </row>
    <row r="57" spans="2:13" ht="12.75">
      <c r="B57" s="56">
        <v>8</v>
      </c>
      <c r="C57" s="56" t="s">
        <v>106</v>
      </c>
      <c r="E57" s="299">
        <f>L37</f>
        <v>50700</v>
      </c>
      <c r="F57" s="299"/>
      <c r="G57" s="299">
        <f>E57+G56</f>
        <v>50700</v>
      </c>
      <c r="H57" s="299"/>
      <c r="I57" s="299"/>
      <c r="J57" s="299">
        <f>$G$19-G57</f>
        <v>99300</v>
      </c>
      <c r="K57" s="299"/>
      <c r="L57" s="44">
        <f>E57/$G$19</f>
        <v>0.338</v>
      </c>
      <c r="M57" s="44">
        <f>L57</f>
        <v>0.338</v>
      </c>
    </row>
    <row r="58" spans="2:13" ht="12.75">
      <c r="B58" s="56">
        <v>9</v>
      </c>
      <c r="C58" s="56" t="s">
        <v>107</v>
      </c>
      <c r="E58" s="299">
        <f>L38</f>
        <v>39300</v>
      </c>
      <c r="F58" s="299"/>
      <c r="G58" s="299">
        <f>E58+G57</f>
        <v>90000</v>
      </c>
      <c r="H58" s="299"/>
      <c r="I58" s="299"/>
      <c r="J58" s="299">
        <f>$G$19-G58</f>
        <v>60000</v>
      </c>
      <c r="K58" s="299"/>
      <c r="L58" s="44">
        <f>E58/$G$19</f>
        <v>0.262</v>
      </c>
      <c r="M58" s="44">
        <f>L58+M57</f>
        <v>0.6000000000000001</v>
      </c>
    </row>
    <row r="59" spans="2:13" ht="12.75">
      <c r="B59" s="56"/>
      <c r="C59" s="56"/>
      <c r="E59" s="299"/>
      <c r="F59" s="299"/>
      <c r="G59" s="299"/>
      <c r="H59" s="299"/>
      <c r="I59" s="299"/>
      <c r="J59" s="299"/>
      <c r="K59" s="299"/>
      <c r="L59" s="44"/>
      <c r="M59" s="44"/>
    </row>
    <row r="60" spans="2:14" ht="12.75">
      <c r="B60" s="56" t="s">
        <v>104</v>
      </c>
      <c r="C60" s="57" t="s">
        <v>110</v>
      </c>
      <c r="E60" s="299">
        <v>19500</v>
      </c>
      <c r="F60" s="299"/>
      <c r="G60" s="300">
        <f>E60+G55</f>
        <v>195000</v>
      </c>
      <c r="H60" s="299"/>
      <c r="I60" s="299"/>
      <c r="J60" s="299">
        <f>$G$17-G60</f>
        <v>0</v>
      </c>
      <c r="K60" s="299"/>
      <c r="L60" s="44">
        <f>E60/$G$17</f>
        <v>0.1</v>
      </c>
      <c r="M60" s="44">
        <f>L60+M55</f>
        <v>0.9999999999999999</v>
      </c>
      <c r="N60" s="1" t="s">
        <v>111</v>
      </c>
    </row>
    <row r="61" spans="2:14" ht="12.75">
      <c r="B61" s="56" t="s">
        <v>104</v>
      </c>
      <c r="C61" s="57" t="s">
        <v>110</v>
      </c>
      <c r="E61" s="299">
        <v>60000</v>
      </c>
      <c r="F61" s="299"/>
      <c r="G61" s="299">
        <f>E61+G58</f>
        <v>150000</v>
      </c>
      <c r="H61" s="299"/>
      <c r="I61" s="299"/>
      <c r="J61" s="299">
        <f>$G$19-G61</f>
        <v>0</v>
      </c>
      <c r="K61" s="299"/>
      <c r="L61" s="44">
        <f>E61/$G$19</f>
        <v>0.4</v>
      </c>
      <c r="M61" s="44">
        <f>L61+M58</f>
        <v>1</v>
      </c>
      <c r="N61" s="1" t="s">
        <v>112</v>
      </c>
    </row>
    <row r="62" spans="5:13" ht="12.75">
      <c r="E62" s="299"/>
      <c r="F62" s="299"/>
      <c r="G62" s="299"/>
      <c r="H62" s="299"/>
      <c r="I62" s="299"/>
      <c r="J62" s="299"/>
      <c r="K62" s="299"/>
      <c r="L62" s="44"/>
      <c r="M62" s="44"/>
    </row>
    <row r="63" spans="5:13" ht="12.75">
      <c r="E63" s="299"/>
      <c r="F63" s="299"/>
      <c r="G63" s="299"/>
      <c r="H63" s="299"/>
      <c r="I63" s="299"/>
      <c r="J63" s="299"/>
      <c r="K63" s="299"/>
      <c r="L63" s="44"/>
      <c r="M63" s="44"/>
    </row>
    <row r="65" spans="2:13" ht="12.75">
      <c r="B65" s="317" t="s">
        <v>73</v>
      </c>
      <c r="C65" s="317"/>
      <c r="K65" s="317" t="s">
        <v>80</v>
      </c>
      <c r="L65" s="317"/>
      <c r="M65" s="317"/>
    </row>
    <row r="66" spans="11:13" ht="12.75">
      <c r="K66" s="46"/>
      <c r="L66" s="46"/>
      <c r="M66" s="46"/>
    </row>
    <row r="67" spans="11:13" ht="12.75">
      <c r="K67" s="46"/>
      <c r="L67" s="46"/>
      <c r="M67" s="46"/>
    </row>
    <row r="68" spans="11:13" ht="12.75">
      <c r="K68" s="46"/>
      <c r="L68" s="46"/>
      <c r="M68" s="46"/>
    </row>
    <row r="69" spans="11:13" ht="12.75">
      <c r="K69" s="46"/>
      <c r="L69" s="46"/>
      <c r="M69" s="46"/>
    </row>
    <row r="70" spans="11:13" ht="12.75">
      <c r="K70" s="47"/>
      <c r="L70" s="47"/>
      <c r="M70" s="47"/>
    </row>
    <row r="71" spans="2:13" ht="12.75" customHeight="1">
      <c r="B71" s="366" t="s">
        <v>79</v>
      </c>
      <c r="C71" s="366"/>
      <c r="K71" s="366" t="s">
        <v>81</v>
      </c>
      <c r="L71" s="366"/>
      <c r="M71" s="366"/>
    </row>
  </sheetData>
  <sheetProtection/>
  <mergeCells count="184">
    <mergeCell ref="K71:M71"/>
    <mergeCell ref="K65:M65"/>
    <mergeCell ref="B65:C65"/>
    <mergeCell ref="B71:C71"/>
    <mergeCell ref="G47:I47"/>
    <mergeCell ref="P6:R6"/>
    <mergeCell ref="P8:S10"/>
    <mergeCell ref="B29:C29"/>
    <mergeCell ref="J29:K29"/>
    <mergeCell ref="E47:F47"/>
    <mergeCell ref="G55:I55"/>
    <mergeCell ref="J49:K49"/>
    <mergeCell ref="J50:K50"/>
    <mergeCell ref="J55:K55"/>
    <mergeCell ref="E50:F50"/>
    <mergeCell ref="B14:C15"/>
    <mergeCell ref="I14:I15"/>
    <mergeCell ref="J14:J15"/>
    <mergeCell ref="B26:C26"/>
    <mergeCell ref="G14:H15"/>
    <mergeCell ref="E8:G8"/>
    <mergeCell ref="E10:G10"/>
    <mergeCell ref="H10:N10"/>
    <mergeCell ref="E29:F29"/>
    <mergeCell ref="G29:H29"/>
    <mergeCell ref="P2:R3"/>
    <mergeCell ref="P4:R4"/>
    <mergeCell ref="J26:K26"/>
    <mergeCell ref="R14:S15"/>
    <mergeCell ref="P17:Q17"/>
    <mergeCell ref="R17:S17"/>
    <mergeCell ref="H6:N6"/>
    <mergeCell ref="H8:N8"/>
    <mergeCell ref="P14:Q15"/>
    <mergeCell ref="J47:K47"/>
    <mergeCell ref="E49:F49"/>
    <mergeCell ref="E17:F17"/>
    <mergeCell ref="G17:H17"/>
    <mergeCell ref="L14:N14"/>
    <mergeCell ref="K14:K15"/>
    <mergeCell ref="E26:F26"/>
    <mergeCell ref="G26:H26"/>
    <mergeCell ref="B2:C3"/>
    <mergeCell ref="F2:N2"/>
    <mergeCell ref="J4:N4"/>
    <mergeCell ref="E6:G6"/>
    <mergeCell ref="B22:C22"/>
    <mergeCell ref="E22:F22"/>
    <mergeCell ref="G22:H22"/>
    <mergeCell ref="B24:C24"/>
    <mergeCell ref="E55:F55"/>
    <mergeCell ref="G50:I50"/>
    <mergeCell ref="G49:I49"/>
    <mergeCell ref="B17:C17"/>
    <mergeCell ref="B45:C45"/>
    <mergeCell ref="E14:F15"/>
    <mergeCell ref="G30:H30"/>
    <mergeCell ref="B32:C32"/>
    <mergeCell ref="E32:F32"/>
    <mergeCell ref="G32:H32"/>
    <mergeCell ref="J31:K31"/>
    <mergeCell ref="J30:K30"/>
    <mergeCell ref="E30:F30"/>
    <mergeCell ref="B30:C30"/>
    <mergeCell ref="B31:C31"/>
    <mergeCell ref="E31:F31"/>
    <mergeCell ref="G31:H31"/>
    <mergeCell ref="J32:K32"/>
    <mergeCell ref="B33:C33"/>
    <mergeCell ref="E33:F33"/>
    <mergeCell ref="G33:H33"/>
    <mergeCell ref="J33:K33"/>
    <mergeCell ref="B34:C34"/>
    <mergeCell ref="E34:F34"/>
    <mergeCell ref="G34:H34"/>
    <mergeCell ref="J34:K34"/>
    <mergeCell ref="B35:C35"/>
    <mergeCell ref="E35:F35"/>
    <mergeCell ref="G35:H35"/>
    <mergeCell ref="J35:K35"/>
    <mergeCell ref="B38:C38"/>
    <mergeCell ref="E38:F38"/>
    <mergeCell ref="G38:H38"/>
    <mergeCell ref="J38:K38"/>
    <mergeCell ref="B39:C39"/>
    <mergeCell ref="E39:F39"/>
    <mergeCell ref="G39:H39"/>
    <mergeCell ref="J39:K39"/>
    <mergeCell ref="B40:C40"/>
    <mergeCell ref="E40:F40"/>
    <mergeCell ref="G40:H40"/>
    <mergeCell ref="J40:K40"/>
    <mergeCell ref="G41:H41"/>
    <mergeCell ref="L26:M26"/>
    <mergeCell ref="L29:M29"/>
    <mergeCell ref="L31:M31"/>
    <mergeCell ref="L30:M30"/>
    <mergeCell ref="L32:M32"/>
    <mergeCell ref="L33:M33"/>
    <mergeCell ref="L34:M34"/>
    <mergeCell ref="L35:M35"/>
    <mergeCell ref="L38:M38"/>
    <mergeCell ref="L39:M39"/>
    <mergeCell ref="L40:M40"/>
    <mergeCell ref="L41:M41"/>
    <mergeCell ref="E41:F41"/>
    <mergeCell ref="J41:K41"/>
    <mergeCell ref="E51:F51"/>
    <mergeCell ref="E42:F42"/>
    <mergeCell ref="G42:H42"/>
    <mergeCell ref="J42:K42"/>
    <mergeCell ref="L42:M42"/>
    <mergeCell ref="E52:F52"/>
    <mergeCell ref="E53:F53"/>
    <mergeCell ref="E54:F54"/>
    <mergeCell ref="E56:F56"/>
    <mergeCell ref="J51:K51"/>
    <mergeCell ref="J52:K52"/>
    <mergeCell ref="J53:K53"/>
    <mergeCell ref="J54:K54"/>
    <mergeCell ref="J56:K56"/>
    <mergeCell ref="G51:I51"/>
    <mergeCell ref="G52:I52"/>
    <mergeCell ref="G53:I53"/>
    <mergeCell ref="G54:I54"/>
    <mergeCell ref="G56:I56"/>
    <mergeCell ref="B18:C18"/>
    <mergeCell ref="E18:F18"/>
    <mergeCell ref="G18:H18"/>
    <mergeCell ref="B20:C20"/>
    <mergeCell ref="E20:F20"/>
    <mergeCell ref="G20:H20"/>
    <mergeCell ref="P18:Q18"/>
    <mergeCell ref="R18:S18"/>
    <mergeCell ref="B19:C19"/>
    <mergeCell ref="E19:F19"/>
    <mergeCell ref="G19:H19"/>
    <mergeCell ref="P19:Q19"/>
    <mergeCell ref="R19:S19"/>
    <mergeCell ref="P20:Q20"/>
    <mergeCell ref="R20:S20"/>
    <mergeCell ref="B21:C21"/>
    <mergeCell ref="E21:F21"/>
    <mergeCell ref="G21:H21"/>
    <mergeCell ref="P21:Q21"/>
    <mergeCell ref="R21:S21"/>
    <mergeCell ref="P22:Q22"/>
    <mergeCell ref="R22:S22"/>
    <mergeCell ref="B23:C23"/>
    <mergeCell ref="E23:F23"/>
    <mergeCell ref="G23:H23"/>
    <mergeCell ref="P23:Q23"/>
    <mergeCell ref="R23:S23"/>
    <mergeCell ref="E24:F24"/>
    <mergeCell ref="G24:H24"/>
    <mergeCell ref="P24:Q24"/>
    <mergeCell ref="R24:S24"/>
    <mergeCell ref="L18:M18"/>
    <mergeCell ref="B37:C37"/>
    <mergeCell ref="E37:F37"/>
    <mergeCell ref="G37:H37"/>
    <mergeCell ref="J37:K37"/>
    <mergeCell ref="L37:M37"/>
    <mergeCell ref="E57:F57"/>
    <mergeCell ref="G57:I57"/>
    <mergeCell ref="J57:K57"/>
    <mergeCell ref="E58:F58"/>
    <mergeCell ref="G58:I58"/>
    <mergeCell ref="J58:K58"/>
    <mergeCell ref="E59:F59"/>
    <mergeCell ref="G59:I59"/>
    <mergeCell ref="J59:K59"/>
    <mergeCell ref="E60:F60"/>
    <mergeCell ref="G60:I60"/>
    <mergeCell ref="J60:K60"/>
    <mergeCell ref="E63:F63"/>
    <mergeCell ref="G63:I63"/>
    <mergeCell ref="J63:K63"/>
    <mergeCell ref="E61:F61"/>
    <mergeCell ref="G61:I61"/>
    <mergeCell ref="J61:K61"/>
    <mergeCell ref="E62:F62"/>
    <mergeCell ref="G62:I62"/>
    <mergeCell ref="J62:K62"/>
  </mergeCells>
  <printOptions horizontalCentered="1"/>
  <pageMargins left="0.31496062992125984" right="0.31496062992125984" top="0.6692913385826772" bottom="0.35433070866141736" header="1.5748031496062993" footer="0.1968503937007874"/>
  <pageSetup horizontalDpi="300" verticalDpi="300" orientation="landscape" scale="6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S73"/>
  <sheetViews>
    <sheetView showZeros="0" zoomScale="70" zoomScaleNormal="70" zoomScalePageLayoutView="50" workbookViewId="0" topLeftCell="A1">
      <selection activeCell="A1" sqref="A1"/>
    </sheetView>
  </sheetViews>
  <sheetFormatPr defaultColWidth="0" defaultRowHeight="12.75" zeroHeight="1"/>
  <cols>
    <col min="1" max="1" width="1.8515625" style="106" customWidth="1"/>
    <col min="2" max="2" width="18.00390625" style="106" customWidth="1"/>
    <col min="3" max="3" width="13.140625" style="106" customWidth="1"/>
    <col min="4" max="4" width="16.8515625" style="106" customWidth="1"/>
    <col min="5" max="5" width="0.85546875" style="106" customWidth="1"/>
    <col min="6" max="6" width="9.7109375" style="106" customWidth="1"/>
    <col min="7" max="7" width="5.57421875" style="106" customWidth="1"/>
    <col min="8" max="8" width="8.8515625" style="106" customWidth="1"/>
    <col min="9" max="9" width="8.421875" style="106" customWidth="1"/>
    <col min="10" max="10" width="16.8515625" style="106" customWidth="1"/>
    <col min="11" max="11" width="15.421875" style="106" customWidth="1"/>
    <col min="12" max="12" width="12.140625" style="106" bestFit="1" customWidth="1"/>
    <col min="13" max="13" width="19.140625" style="106" bestFit="1" customWidth="1"/>
    <col min="14" max="14" width="11.421875" style="106" bestFit="1" customWidth="1"/>
    <col min="15" max="15" width="0.85546875" style="106" customWidth="1"/>
    <col min="16" max="17" width="13.00390625" style="106" customWidth="1"/>
    <col min="18" max="18" width="11.57421875" style="106" customWidth="1"/>
    <col min="19" max="19" width="10.00390625" style="106" customWidth="1"/>
    <col min="20" max="20" width="3.421875" style="106" customWidth="1"/>
    <col min="21" max="16384" width="0" style="106" hidden="1" customWidth="1"/>
  </cols>
  <sheetData>
    <row r="1" ht="13.5" thickBot="1"/>
    <row r="2" spans="2:19" ht="18" customHeight="1">
      <c r="B2" s="107" t="s">
        <v>35</v>
      </c>
      <c r="C2" s="108"/>
      <c r="D2" s="109"/>
      <c r="F2" s="154"/>
      <c r="G2" s="388" t="s">
        <v>1</v>
      </c>
      <c r="H2" s="388"/>
      <c r="I2" s="388"/>
      <c r="J2" s="388"/>
      <c r="K2" s="388"/>
      <c r="L2" s="388"/>
      <c r="M2" s="388"/>
      <c r="N2" s="389"/>
      <c r="O2" s="147"/>
      <c r="P2" s="384" t="s">
        <v>142</v>
      </c>
      <c r="Q2" s="385"/>
      <c r="R2" s="378" t="s">
        <v>159</v>
      </c>
      <c r="S2" s="379"/>
    </row>
    <row r="3" spans="2:19" ht="18" customHeight="1">
      <c r="B3" s="110"/>
      <c r="C3" s="111"/>
      <c r="D3" s="112"/>
      <c r="F3" s="155"/>
      <c r="G3" s="390" t="s">
        <v>82</v>
      </c>
      <c r="H3" s="390"/>
      <c r="I3" s="390"/>
      <c r="J3" s="390"/>
      <c r="K3" s="390"/>
      <c r="L3" s="390"/>
      <c r="M3" s="390"/>
      <c r="N3" s="391"/>
      <c r="O3" s="147"/>
      <c r="P3" s="386" t="s">
        <v>141</v>
      </c>
      <c r="Q3" s="387"/>
      <c r="R3" s="380" t="s">
        <v>160</v>
      </c>
      <c r="S3" s="381"/>
    </row>
    <row r="4" spans="2:19" ht="18" customHeight="1" thickBot="1">
      <c r="B4" s="114" t="s">
        <v>113</v>
      </c>
      <c r="C4" s="115"/>
      <c r="D4" s="113"/>
      <c r="F4" s="156"/>
      <c r="G4" s="376" t="s">
        <v>158</v>
      </c>
      <c r="H4" s="376"/>
      <c r="I4" s="376"/>
      <c r="J4" s="376"/>
      <c r="K4" s="376"/>
      <c r="L4" s="376"/>
      <c r="M4" s="376"/>
      <c r="N4" s="377"/>
      <c r="P4" s="157" t="s">
        <v>143</v>
      </c>
      <c r="Q4" s="158"/>
      <c r="R4" s="382">
        <v>43154</v>
      </c>
      <c r="S4" s="383"/>
    </row>
    <row r="5" spans="2:19" ht="4.5" customHeight="1" thickBot="1">
      <c r="B5" s="110"/>
      <c r="C5" s="111"/>
      <c r="D5" s="112"/>
      <c r="P5" s="159"/>
      <c r="Q5" s="111"/>
      <c r="R5" s="111"/>
      <c r="S5" s="111"/>
    </row>
    <row r="6" spans="2:19" ht="36" customHeight="1" thickBot="1">
      <c r="B6" s="116" t="s">
        <v>114</v>
      </c>
      <c r="C6" s="117"/>
      <c r="D6" s="113"/>
      <c r="F6" s="394" t="s">
        <v>115</v>
      </c>
      <c r="G6" s="395"/>
      <c r="H6" s="392" t="s">
        <v>116</v>
      </c>
      <c r="I6" s="392"/>
      <c r="J6" s="392"/>
      <c r="K6" s="392"/>
      <c r="L6" s="392"/>
      <c r="M6" s="392"/>
      <c r="N6" s="393"/>
      <c r="P6" s="449" t="s">
        <v>157</v>
      </c>
      <c r="Q6" s="450"/>
      <c r="R6" s="451"/>
      <c r="S6" s="160"/>
    </row>
    <row r="7" spans="2:19" ht="18.75" customHeight="1">
      <c r="B7" s="110"/>
      <c r="C7" s="111"/>
      <c r="D7" s="112"/>
      <c r="F7" s="398" t="s">
        <v>48</v>
      </c>
      <c r="G7" s="399"/>
      <c r="H7" s="396" t="s">
        <v>166</v>
      </c>
      <c r="I7" s="396"/>
      <c r="J7" s="396"/>
      <c r="K7" s="396"/>
      <c r="L7" s="396"/>
      <c r="M7" s="396"/>
      <c r="N7" s="397"/>
      <c r="P7" s="426" t="s">
        <v>30</v>
      </c>
      <c r="Q7" s="427"/>
      <c r="R7" s="427"/>
      <c r="S7" s="428"/>
    </row>
    <row r="8" spans="2:19" ht="33.75" customHeight="1">
      <c r="B8" s="118" t="s">
        <v>117</v>
      </c>
      <c r="C8" s="119"/>
      <c r="D8" s="113"/>
      <c r="F8" s="398"/>
      <c r="G8" s="399"/>
      <c r="H8" s="396"/>
      <c r="I8" s="396"/>
      <c r="J8" s="396"/>
      <c r="K8" s="396"/>
      <c r="L8" s="396"/>
      <c r="M8" s="396"/>
      <c r="N8" s="397"/>
      <c r="P8" s="120" t="s">
        <v>137</v>
      </c>
      <c r="Q8" s="429"/>
      <c r="R8" s="429"/>
      <c r="S8" s="430"/>
    </row>
    <row r="9" spans="2:19" ht="33.75" customHeight="1">
      <c r="B9" s="118"/>
      <c r="C9" s="119"/>
      <c r="D9" s="113"/>
      <c r="F9" s="398"/>
      <c r="G9" s="399"/>
      <c r="H9" s="396"/>
      <c r="I9" s="396"/>
      <c r="J9" s="396"/>
      <c r="K9" s="396"/>
      <c r="L9" s="396"/>
      <c r="M9" s="396"/>
      <c r="N9" s="397"/>
      <c r="P9" s="120" t="s">
        <v>138</v>
      </c>
      <c r="Q9" s="152"/>
      <c r="R9" s="152"/>
      <c r="S9" s="153"/>
    </row>
    <row r="10" spans="2:19" ht="13.5" thickBot="1">
      <c r="B10" s="121" t="s">
        <v>118</v>
      </c>
      <c r="C10" s="122"/>
      <c r="D10" s="123"/>
      <c r="F10" s="400" t="s">
        <v>51</v>
      </c>
      <c r="G10" s="401"/>
      <c r="H10" s="402" t="s">
        <v>165</v>
      </c>
      <c r="I10" s="402"/>
      <c r="J10" s="402"/>
      <c r="K10" s="402"/>
      <c r="L10" s="402"/>
      <c r="M10" s="402"/>
      <c r="N10" s="403"/>
      <c r="P10" s="124"/>
      <c r="Q10" s="125"/>
      <c r="R10" s="125"/>
      <c r="S10" s="126"/>
    </row>
    <row r="11" ht="4.5" customHeight="1" thickBot="1">
      <c r="G11" s="127"/>
    </row>
    <row r="12" spans="2:19" ht="39" customHeight="1">
      <c r="B12" s="452" t="s">
        <v>161</v>
      </c>
      <c r="C12" s="453"/>
      <c r="D12" s="454"/>
      <c r="F12" s="452" t="s">
        <v>162</v>
      </c>
      <c r="G12" s="461"/>
      <c r="H12" s="452" t="s">
        <v>163</v>
      </c>
      <c r="I12" s="461"/>
      <c r="J12" s="466" t="s">
        <v>164</v>
      </c>
      <c r="K12" s="452" t="s">
        <v>60</v>
      </c>
      <c r="L12" s="469" t="s">
        <v>119</v>
      </c>
      <c r="M12" s="470"/>
      <c r="N12" s="471"/>
      <c r="P12" s="472" t="s">
        <v>120</v>
      </c>
      <c r="Q12" s="453"/>
      <c r="R12" s="453"/>
      <c r="S12" s="454"/>
    </row>
    <row r="13" spans="2:19" ht="12.75">
      <c r="B13" s="455"/>
      <c r="C13" s="456"/>
      <c r="D13" s="457"/>
      <c r="F13" s="462"/>
      <c r="G13" s="463"/>
      <c r="H13" s="462"/>
      <c r="I13" s="463"/>
      <c r="J13" s="467"/>
      <c r="K13" s="462"/>
      <c r="L13" s="404" t="s">
        <v>89</v>
      </c>
      <c r="M13" s="406" t="s">
        <v>122</v>
      </c>
      <c r="N13" s="408" t="s">
        <v>90</v>
      </c>
      <c r="P13" s="473" t="s">
        <v>21</v>
      </c>
      <c r="Q13" s="474"/>
      <c r="R13" s="476" t="s">
        <v>121</v>
      </c>
      <c r="S13" s="477"/>
    </row>
    <row r="14" spans="2:19" ht="13.5" thickBot="1">
      <c r="B14" s="458"/>
      <c r="C14" s="459"/>
      <c r="D14" s="460"/>
      <c r="F14" s="464"/>
      <c r="G14" s="465"/>
      <c r="H14" s="464"/>
      <c r="I14" s="465"/>
      <c r="J14" s="468"/>
      <c r="K14" s="464"/>
      <c r="L14" s="405"/>
      <c r="M14" s="407"/>
      <c r="N14" s="409"/>
      <c r="P14" s="458"/>
      <c r="Q14" s="475"/>
      <c r="R14" s="161" t="s">
        <v>20</v>
      </c>
      <c r="S14" s="162" t="s">
        <v>19</v>
      </c>
    </row>
    <row r="15" spans="2:4" ht="14.25">
      <c r="B15" s="128" t="s">
        <v>123</v>
      </c>
      <c r="C15" s="128" t="s">
        <v>129</v>
      </c>
      <c r="D15" s="128" t="s">
        <v>23</v>
      </c>
    </row>
    <row r="16" spans="2:19" ht="15">
      <c r="B16" s="151">
        <v>400620.12</v>
      </c>
      <c r="C16" s="151">
        <v>0</v>
      </c>
      <c r="D16" s="151">
        <f>B16+C16</f>
        <v>400620.12</v>
      </c>
      <c r="F16" s="417">
        <v>0.07</v>
      </c>
      <c r="G16" s="417"/>
      <c r="H16" s="418">
        <f>B16*F16</f>
        <v>28043.408400000004</v>
      </c>
      <c r="I16" s="418"/>
      <c r="J16" s="151"/>
      <c r="K16" s="129"/>
      <c r="L16" s="130">
        <f>$H$16*0.3</f>
        <v>8413.02252</v>
      </c>
      <c r="M16" s="130">
        <f>$H$16*0.6</f>
        <v>16826.04504</v>
      </c>
      <c r="N16" s="130">
        <f>$H$16*0.1</f>
        <v>2804.3408400000008</v>
      </c>
      <c r="O16" s="129"/>
      <c r="P16" s="448">
        <v>0.65</v>
      </c>
      <c r="Q16" s="448"/>
      <c r="R16" s="131">
        <v>0</v>
      </c>
      <c r="S16" s="132">
        <f>P16-R16</f>
        <v>0.65</v>
      </c>
    </row>
    <row r="17" spans="2:19" ht="15">
      <c r="B17" s="133"/>
      <c r="C17" s="133"/>
      <c r="D17" s="133"/>
      <c r="F17" s="150"/>
      <c r="G17" s="150"/>
      <c r="H17" s="151"/>
      <c r="I17" s="151"/>
      <c r="J17" s="151"/>
      <c r="K17" s="129"/>
      <c r="L17" s="130"/>
      <c r="M17" s="130"/>
      <c r="N17" s="130"/>
      <c r="O17" s="129"/>
      <c r="P17" s="134"/>
      <c r="Q17" s="134"/>
      <c r="R17" s="135"/>
      <c r="S17" s="135"/>
    </row>
    <row r="18" spans="2:19" ht="15">
      <c r="B18" s="136"/>
      <c r="C18" s="137" t="s">
        <v>124</v>
      </c>
      <c r="D18" s="129"/>
      <c r="E18" s="129"/>
      <c r="F18" s="417"/>
      <c r="G18" s="417"/>
      <c r="H18" s="418">
        <f>D17*F18</f>
        <v>0</v>
      </c>
      <c r="I18" s="418"/>
      <c r="J18" s="129"/>
      <c r="K18" s="129"/>
      <c r="L18" s="130"/>
      <c r="M18" s="130"/>
      <c r="N18" s="130"/>
      <c r="O18" s="129"/>
      <c r="P18" s="138"/>
      <c r="Q18" s="138"/>
      <c r="R18" s="131"/>
      <c r="S18" s="131"/>
    </row>
    <row r="19" spans="2:19" ht="15">
      <c r="B19" s="136"/>
      <c r="C19" s="137"/>
      <c r="D19" s="129" t="s">
        <v>125</v>
      </c>
      <c r="E19" s="129"/>
      <c r="F19" s="417"/>
      <c r="G19" s="417"/>
      <c r="H19" s="418">
        <f>+C16*F16</f>
        <v>0</v>
      </c>
      <c r="I19" s="418"/>
      <c r="J19" s="129"/>
      <c r="K19" s="129"/>
      <c r="L19" s="130">
        <f>H19*0.3</f>
        <v>0</v>
      </c>
      <c r="M19" s="130">
        <f>H19*0.6</f>
        <v>0</v>
      </c>
      <c r="N19" s="130">
        <f>H19*0.1</f>
        <v>0</v>
      </c>
      <c r="O19" s="129"/>
      <c r="P19" s="138"/>
      <c r="Q19" s="138"/>
      <c r="R19" s="131"/>
      <c r="S19" s="131"/>
    </row>
    <row r="20" spans="3:19" ht="15">
      <c r="C20" s="129"/>
      <c r="D20" s="129" t="s">
        <v>126</v>
      </c>
      <c r="E20" s="129"/>
      <c r="F20" s="417"/>
      <c r="G20" s="417"/>
      <c r="H20" s="418"/>
      <c r="I20" s="418"/>
      <c r="J20" s="129"/>
      <c r="K20" s="129"/>
      <c r="L20" s="130">
        <f>H20*0.3</f>
        <v>0</v>
      </c>
      <c r="M20" s="130">
        <f>H20*0.6</f>
        <v>0</v>
      </c>
      <c r="N20" s="130">
        <f>H20*0.1</f>
        <v>0</v>
      </c>
      <c r="O20" s="129"/>
      <c r="P20" s="138"/>
      <c r="Q20" s="138"/>
      <c r="R20" s="131"/>
      <c r="S20" s="131"/>
    </row>
    <row r="21" spans="3:19" ht="15">
      <c r="C21" s="129"/>
      <c r="D21" s="139" t="s">
        <v>135</v>
      </c>
      <c r="E21" s="129"/>
      <c r="F21" s="417"/>
      <c r="G21" s="417"/>
      <c r="H21" s="418">
        <f>SUM(H19:I20)</f>
        <v>0</v>
      </c>
      <c r="I21" s="418"/>
      <c r="J21" s="129">
        <f>SUM(J19:J20)</f>
        <v>0</v>
      </c>
      <c r="K21" s="129"/>
      <c r="L21" s="130">
        <f>SUM(L19:L20)</f>
        <v>0</v>
      </c>
      <c r="M21" s="130">
        <f>SUM(M19:M20)</f>
        <v>0</v>
      </c>
      <c r="N21" s="130">
        <f>SUM(N19:N20)</f>
        <v>0</v>
      </c>
      <c r="O21" s="129"/>
      <c r="P21" s="134"/>
      <c r="Q21" s="134"/>
      <c r="R21" s="135"/>
      <c r="S21" s="135"/>
    </row>
    <row r="22" spans="3:19" ht="15.75" thickBot="1">
      <c r="C22" s="129"/>
      <c r="D22" s="129"/>
      <c r="E22" s="129"/>
      <c r="F22" s="129"/>
      <c r="G22" s="129"/>
      <c r="H22" s="151"/>
      <c r="I22" s="151"/>
      <c r="J22" s="129"/>
      <c r="K22" s="129"/>
      <c r="L22" s="130"/>
      <c r="M22" s="130"/>
      <c r="N22" s="130"/>
      <c r="O22" s="129"/>
      <c r="P22" s="134"/>
      <c r="Q22" s="134"/>
      <c r="R22" s="135"/>
      <c r="S22" s="135"/>
    </row>
    <row r="23" spans="3:19" ht="15">
      <c r="C23" s="129"/>
      <c r="D23" s="129" t="s">
        <v>136</v>
      </c>
      <c r="E23" s="129"/>
      <c r="F23" s="413" t="s">
        <v>134</v>
      </c>
      <c r="G23" s="414"/>
      <c r="H23" s="418">
        <f>+H16+H21</f>
        <v>28043.408400000004</v>
      </c>
      <c r="I23" s="418"/>
      <c r="J23" s="151">
        <f>+J21+J16</f>
        <v>0</v>
      </c>
      <c r="K23" s="151" t="e">
        <f>J23*#REF!</f>
        <v>#REF!</v>
      </c>
      <c r="L23" s="130">
        <f>+L16+L21</f>
        <v>8413.02252</v>
      </c>
      <c r="M23" s="130">
        <f>+M16+M21</f>
        <v>16826.04504</v>
      </c>
      <c r="N23" s="130">
        <f>+N16+N21</f>
        <v>2804.3408400000008</v>
      </c>
      <c r="O23" s="129"/>
      <c r="P23" s="138"/>
      <c r="Q23" s="138"/>
      <c r="R23" s="131"/>
      <c r="S23" s="131"/>
    </row>
    <row r="24" spans="3:19" ht="15" customHeight="1" thickBot="1">
      <c r="C24" s="129"/>
      <c r="D24" s="129"/>
      <c r="E24" s="129"/>
      <c r="F24" s="415"/>
      <c r="G24" s="416"/>
      <c r="H24" s="129"/>
      <c r="I24" s="129"/>
      <c r="J24" s="129"/>
      <c r="K24" s="129"/>
      <c r="L24" s="129"/>
      <c r="M24" s="130"/>
      <c r="N24" s="130"/>
      <c r="O24" s="129"/>
      <c r="P24" s="129"/>
      <c r="Q24" s="129"/>
      <c r="R24" s="129"/>
      <c r="S24" s="129"/>
    </row>
    <row r="25" spans="3:11" ht="15">
      <c r="C25" s="129"/>
      <c r="D25" s="129"/>
      <c r="E25" s="129"/>
      <c r="F25" s="129"/>
      <c r="G25" s="129"/>
      <c r="H25" s="129"/>
      <c r="I25" s="129"/>
      <c r="K25" s="133"/>
    </row>
    <row r="26" spans="3:13" ht="15">
      <c r="C26" s="129"/>
      <c r="D26" s="129"/>
      <c r="E26" s="129"/>
      <c r="F26" s="129"/>
      <c r="G26" s="129"/>
      <c r="H26" s="129"/>
      <c r="I26" s="129"/>
      <c r="K26" s="133" t="e">
        <f>K23-K25</f>
        <v>#REF!</v>
      </c>
      <c r="M26" s="140"/>
    </row>
    <row r="27" ht="13.5" thickBot="1"/>
    <row r="28" spans="2:13" ht="22.5" customHeight="1" thickBot="1">
      <c r="B28" s="410" t="s">
        <v>64</v>
      </c>
      <c r="C28" s="411"/>
      <c r="D28" s="412"/>
      <c r="E28" s="164"/>
      <c r="F28" s="410" t="s">
        <v>130</v>
      </c>
      <c r="G28" s="411"/>
      <c r="H28" s="411"/>
      <c r="I28" s="411"/>
      <c r="J28" s="412"/>
      <c r="K28" s="410" t="s">
        <v>167</v>
      </c>
      <c r="L28" s="411"/>
      <c r="M28" s="412"/>
    </row>
    <row r="29" spans="2:4" ht="9" customHeight="1">
      <c r="B29" s="129"/>
      <c r="C29" s="129"/>
      <c r="D29" s="129"/>
    </row>
    <row r="30" spans="2:12" ht="15">
      <c r="B30" s="446" t="s">
        <v>131</v>
      </c>
      <c r="C30" s="446"/>
      <c r="D30" s="446"/>
      <c r="F30" s="445"/>
      <c r="G30" s="445"/>
      <c r="H30" s="447"/>
      <c r="I30" s="447"/>
      <c r="J30" s="149"/>
      <c r="K30" s="444">
        <f>+L23</f>
        <v>8413.02252</v>
      </c>
      <c r="L30" s="444"/>
    </row>
    <row r="31" spans="2:12" ht="18">
      <c r="B31" s="446" t="s">
        <v>132</v>
      </c>
      <c r="C31" s="446"/>
      <c r="D31" s="446"/>
      <c r="F31" s="445"/>
      <c r="G31" s="445"/>
      <c r="H31" s="447"/>
      <c r="I31" s="447"/>
      <c r="J31" s="141"/>
      <c r="K31" s="444"/>
      <c r="L31" s="444"/>
    </row>
    <row r="32" spans="2:12" ht="15">
      <c r="B32" s="446" t="s">
        <v>133</v>
      </c>
      <c r="C32" s="446"/>
      <c r="D32" s="446"/>
      <c r="F32" s="445"/>
      <c r="G32" s="445"/>
      <c r="H32" s="443"/>
      <c r="I32" s="443"/>
      <c r="J32" s="149"/>
      <c r="K32" s="444"/>
      <c r="L32" s="444"/>
    </row>
    <row r="33" spans="2:12" ht="15.75" hidden="1">
      <c r="B33" s="439"/>
      <c r="C33" s="439"/>
      <c r="D33" s="439"/>
      <c r="F33" s="445"/>
      <c r="G33" s="445"/>
      <c r="H33" s="443">
        <f>R23</f>
        <v>0</v>
      </c>
      <c r="I33" s="443"/>
      <c r="J33" s="149">
        <f>F33*H33</f>
        <v>0</v>
      </c>
      <c r="K33" s="444"/>
      <c r="L33" s="444"/>
    </row>
    <row r="34" spans="2:12" ht="15.75" hidden="1">
      <c r="B34" s="439"/>
      <c r="C34" s="439"/>
      <c r="D34" s="439"/>
      <c r="F34" s="445"/>
      <c r="G34" s="445"/>
      <c r="H34" s="443">
        <f>R19</f>
        <v>0</v>
      </c>
      <c r="I34" s="443"/>
      <c r="J34" s="149">
        <f>F34*H34</f>
        <v>0</v>
      </c>
      <c r="K34" s="444"/>
      <c r="L34" s="444"/>
    </row>
    <row r="35" spans="2:12" ht="15.75" hidden="1">
      <c r="B35" s="439"/>
      <c r="C35" s="439"/>
      <c r="D35" s="439"/>
      <c r="F35" s="445"/>
      <c r="G35" s="445"/>
      <c r="H35" s="443"/>
      <c r="I35" s="443"/>
      <c r="J35" s="149"/>
      <c r="K35" s="444"/>
      <c r="L35" s="444"/>
    </row>
    <row r="36" spans="2:12" ht="15.75" hidden="1">
      <c r="B36" s="439"/>
      <c r="C36" s="439"/>
      <c r="D36" s="439"/>
      <c r="F36" s="445"/>
      <c r="G36" s="445"/>
      <c r="H36" s="443"/>
      <c r="I36" s="443"/>
      <c r="J36" s="149"/>
      <c r="K36" s="444"/>
      <c r="L36" s="444"/>
    </row>
    <row r="37" spans="2:12" ht="15.75" hidden="1">
      <c r="B37" s="439"/>
      <c r="C37" s="439"/>
      <c r="D37" s="439"/>
      <c r="F37" s="445"/>
      <c r="G37" s="445"/>
      <c r="H37" s="443">
        <f>R20</f>
        <v>0</v>
      </c>
      <c r="I37" s="443"/>
      <c r="J37" s="149">
        <f>F37*H37</f>
        <v>0</v>
      </c>
      <c r="K37" s="444"/>
      <c r="L37" s="444"/>
    </row>
    <row r="38" spans="2:12" ht="15.75" hidden="1">
      <c r="B38" s="439"/>
      <c r="C38" s="439"/>
      <c r="D38" s="439"/>
      <c r="F38" s="423"/>
      <c r="G38" s="423"/>
      <c r="H38" s="443"/>
      <c r="I38" s="443"/>
      <c r="J38" s="149"/>
      <c r="K38" s="444"/>
      <c r="L38" s="444"/>
    </row>
    <row r="39" spans="2:12" ht="15.75">
      <c r="B39" s="164"/>
      <c r="C39" s="164"/>
      <c r="D39" s="165" t="s">
        <v>23</v>
      </c>
      <c r="K39" s="444">
        <f>SUM(K30:K38)</f>
        <v>8413.02252</v>
      </c>
      <c r="L39" s="444"/>
    </row>
    <row r="40" ht="12" customHeight="1"/>
    <row r="41" spans="2:3" ht="17.25" customHeight="1">
      <c r="B41" s="142" t="s">
        <v>65</v>
      </c>
      <c r="C41" s="127"/>
    </row>
    <row r="42" spans="6:11" ht="7.5" customHeight="1" thickBot="1">
      <c r="F42" s="111"/>
      <c r="G42" s="111"/>
      <c r="H42" s="111"/>
      <c r="I42" s="111"/>
      <c r="J42" s="111"/>
      <c r="K42" s="111"/>
    </row>
    <row r="43" spans="2:19" s="127" customFormat="1" ht="21" customHeight="1">
      <c r="B43" s="431" t="s">
        <v>127</v>
      </c>
      <c r="C43" s="433" t="s">
        <v>30</v>
      </c>
      <c r="D43" s="435"/>
      <c r="E43" s="433" t="s">
        <v>14</v>
      </c>
      <c r="F43" s="434"/>
      <c r="G43" s="435"/>
      <c r="H43" s="433" t="s">
        <v>68</v>
      </c>
      <c r="I43" s="434"/>
      <c r="J43" s="435"/>
      <c r="K43" s="433" t="s">
        <v>69</v>
      </c>
      <c r="L43" s="435"/>
      <c r="M43" s="431" t="s">
        <v>70</v>
      </c>
      <c r="N43" s="433" t="s">
        <v>71</v>
      </c>
      <c r="O43" s="434"/>
      <c r="P43" s="435"/>
      <c r="Q43" s="433" t="s">
        <v>128</v>
      </c>
      <c r="R43" s="434"/>
      <c r="S43" s="435"/>
    </row>
    <row r="44" spans="2:19" s="127" customFormat="1" ht="21" customHeight="1" thickBot="1">
      <c r="B44" s="432"/>
      <c r="C44" s="167" t="s">
        <v>172</v>
      </c>
      <c r="D44" s="168" t="s">
        <v>173</v>
      </c>
      <c r="E44" s="436"/>
      <c r="F44" s="437"/>
      <c r="G44" s="438"/>
      <c r="H44" s="436"/>
      <c r="I44" s="437"/>
      <c r="J44" s="438"/>
      <c r="K44" s="436"/>
      <c r="L44" s="438"/>
      <c r="M44" s="432"/>
      <c r="N44" s="436"/>
      <c r="O44" s="437"/>
      <c r="P44" s="438"/>
      <c r="Q44" s="436"/>
      <c r="R44" s="437"/>
      <c r="S44" s="438"/>
    </row>
    <row r="45" spans="2:17" ht="15">
      <c r="B45" s="143" t="s">
        <v>72</v>
      </c>
      <c r="C45" s="442"/>
      <c r="D45" s="442"/>
      <c r="E45" s="129"/>
      <c r="F45" s="420">
        <f>+L16</f>
        <v>8413.02252</v>
      </c>
      <c r="G45" s="420"/>
      <c r="H45" s="420">
        <f>F45</f>
        <v>8413.02252</v>
      </c>
      <c r="I45" s="420"/>
      <c r="J45" s="420"/>
      <c r="K45" s="420">
        <f>IF($C$16=0,$H$16-H45,$H$23-H45)</f>
        <v>19630.38588</v>
      </c>
      <c r="L45" s="420"/>
      <c r="M45" s="148">
        <f>IF($C$16=0,F45/$H$16*100,F45/$H$23*100)</f>
        <v>30</v>
      </c>
      <c r="N45" s="441">
        <f>M45</f>
        <v>30</v>
      </c>
      <c r="O45" s="441"/>
      <c r="P45" s="441"/>
      <c r="Q45" s="129"/>
    </row>
    <row r="46" spans="2:17" ht="15">
      <c r="B46" s="143"/>
      <c r="E46" s="130">
        <f>+K39</f>
        <v>8413.02252</v>
      </c>
      <c r="F46" s="420"/>
      <c r="G46" s="420"/>
      <c r="H46" s="420">
        <f>IF(F46=0,0,F46+H45)</f>
        <v>0</v>
      </c>
      <c r="I46" s="420"/>
      <c r="J46" s="420"/>
      <c r="K46" s="420">
        <f>IF(H46=0,0,(IF($C$16=0,$H$16-H46,$H$23-H46)))</f>
        <v>0</v>
      </c>
      <c r="L46" s="420"/>
      <c r="M46" s="148">
        <f>IF($C$16=0,F46/$H$16*100,F46/$H$23*100)</f>
        <v>0</v>
      </c>
      <c r="N46" s="441">
        <f>IF(M46=0,0,N45+M46)</f>
        <v>0</v>
      </c>
      <c r="O46" s="441"/>
      <c r="P46" s="441"/>
      <c r="Q46" s="129"/>
    </row>
    <row r="47" spans="2:16" ht="15">
      <c r="B47" s="144"/>
      <c r="F47" s="440"/>
      <c r="G47" s="440"/>
      <c r="H47" s="420">
        <f>IF(F47=0,0,F47+H46)</f>
        <v>0</v>
      </c>
      <c r="I47" s="420"/>
      <c r="J47" s="420"/>
      <c r="K47" s="420">
        <f>IF(H47=0,0,(IF($C$16=0,$H$16-H47,$H$23-H47)))</f>
        <v>0</v>
      </c>
      <c r="L47" s="420"/>
      <c r="M47" s="148">
        <f>IF($C$16=0,F47/$H$16*100,F47/$H$23*100)</f>
        <v>0</v>
      </c>
      <c r="N47" s="425">
        <f>IF(M47=0,0,N46+M47)</f>
        <v>0</v>
      </c>
      <c r="O47" s="425"/>
      <c r="P47" s="425"/>
    </row>
    <row r="48" spans="2:16" ht="15">
      <c r="B48" s="144"/>
      <c r="F48" s="440"/>
      <c r="G48" s="440"/>
      <c r="H48" s="420">
        <f>IF(F48=0,0,F48+H47)</f>
        <v>0</v>
      </c>
      <c r="I48" s="420"/>
      <c r="J48" s="420"/>
      <c r="K48" s="420">
        <f>IF(H48=0,0,(IF($C$16=0,$H$16-H48,$H$23-H48)))</f>
        <v>0</v>
      </c>
      <c r="L48" s="420"/>
      <c r="M48" s="148">
        <f>IF($C$16=0,F48/$H$16*100,F48/$H$23*100)</f>
        <v>0</v>
      </c>
      <c r="N48" s="425">
        <f>IF(M48=0,0,N47+M48)</f>
        <v>0</v>
      </c>
      <c r="O48" s="425"/>
      <c r="P48" s="425"/>
    </row>
    <row r="49" spans="6:16" ht="15">
      <c r="F49" s="440"/>
      <c r="G49" s="440"/>
      <c r="H49" s="420">
        <f>IF(F49=0,0,F49+H48)</f>
        <v>0</v>
      </c>
      <c r="I49" s="420"/>
      <c r="J49" s="420"/>
      <c r="K49" s="420">
        <f>IF(H49=0,0,(IF($C$16=0,$H$16-H49,$H$23-H49)))</f>
        <v>0</v>
      </c>
      <c r="L49" s="420"/>
      <c r="M49" s="148">
        <f>IF($C$16=0,F49/$H$16*100,F49/$H$23*100)</f>
        <v>0</v>
      </c>
      <c r="N49" s="425">
        <f>IF(M49=0,0,N48+M49)</f>
        <v>0</v>
      </c>
      <c r="O49" s="425"/>
      <c r="P49" s="425"/>
    </row>
    <row r="50" spans="2:19" ht="15" customHeight="1">
      <c r="B50" s="163"/>
      <c r="C50" s="419"/>
      <c r="D50" s="419"/>
      <c r="E50" s="419"/>
      <c r="F50" s="419"/>
      <c r="G50" s="419"/>
      <c r="H50" s="419"/>
      <c r="I50" s="419"/>
      <c r="J50" s="419"/>
      <c r="K50" s="163"/>
      <c r="L50" s="163"/>
      <c r="M50" s="163"/>
      <c r="N50" s="163"/>
      <c r="O50" s="163"/>
      <c r="P50" s="163"/>
      <c r="Q50" s="163"/>
      <c r="R50" s="163"/>
      <c r="S50" s="163"/>
    </row>
    <row r="51" spans="3:16" ht="15">
      <c r="C51" s="420">
        <f>IF(F51=0,0,F51+#REF!)</f>
        <v>0</v>
      </c>
      <c r="D51" s="420"/>
      <c r="E51" s="420"/>
      <c r="F51" s="420"/>
      <c r="G51" s="420"/>
      <c r="H51" s="420"/>
      <c r="I51" s="420"/>
      <c r="J51" s="420"/>
      <c r="K51" s="420">
        <f>IF(C51=0,0,(IF($C$16=0,$H$16-C51,$H$23-C51)))</f>
        <v>0</v>
      </c>
      <c r="L51" s="420"/>
      <c r="M51" s="148">
        <f>IF($C$16=0,F51/$H$16*100,F51/$H$23*100)</f>
        <v>0</v>
      </c>
      <c r="N51" s="425">
        <f>IF(M51=0,0,#REF!+M51)</f>
        <v>0</v>
      </c>
      <c r="O51" s="425"/>
      <c r="P51" s="425"/>
    </row>
    <row r="52" ht="12.75" hidden="1">
      <c r="J52" s="127"/>
    </row>
    <row r="53" ht="12.75" hidden="1">
      <c r="J53" s="145"/>
    </row>
    <row r="54" ht="12.75" hidden="1">
      <c r="J54" s="145"/>
    </row>
    <row r="55" ht="12.75" hidden="1">
      <c r="J55" s="145"/>
    </row>
    <row r="56" ht="12.75" hidden="1">
      <c r="J56" s="145"/>
    </row>
    <row r="57" ht="12.75" hidden="1">
      <c r="J57" s="145"/>
    </row>
    <row r="58" ht="12.75" hidden="1">
      <c r="J58" s="146"/>
    </row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spans="2:19" ht="37.5" customHeight="1">
      <c r="B66" s="166"/>
      <c r="C66" s="423" t="s">
        <v>168</v>
      </c>
      <c r="D66" s="423"/>
      <c r="E66" s="423"/>
      <c r="F66" s="423"/>
      <c r="G66" s="423"/>
      <c r="H66" s="423"/>
      <c r="I66" s="423"/>
      <c r="J66" s="423"/>
      <c r="K66" s="166"/>
      <c r="L66" s="424" t="s">
        <v>169</v>
      </c>
      <c r="M66" s="423"/>
      <c r="N66" s="423"/>
      <c r="O66" s="423"/>
      <c r="P66" s="423"/>
      <c r="Q66" s="423"/>
      <c r="R66" s="423"/>
      <c r="S66" s="423"/>
    </row>
    <row r="67" spans="3:19" ht="12.75">
      <c r="C67" s="421"/>
      <c r="D67" s="421"/>
      <c r="E67" s="421"/>
      <c r="F67" s="421"/>
      <c r="G67" s="421"/>
      <c r="H67" s="421"/>
      <c r="I67" s="421"/>
      <c r="J67" s="421"/>
      <c r="L67" s="421"/>
      <c r="M67" s="421"/>
      <c r="N67" s="421"/>
      <c r="O67" s="421"/>
      <c r="P67" s="421"/>
      <c r="Q67" s="421"/>
      <c r="R67" s="421"/>
      <c r="S67" s="421"/>
    </row>
    <row r="68" spans="3:19" ht="12.75">
      <c r="C68" s="421"/>
      <c r="D68" s="421"/>
      <c r="E68" s="421"/>
      <c r="F68" s="421"/>
      <c r="G68" s="421"/>
      <c r="H68" s="421"/>
      <c r="I68" s="421"/>
      <c r="J68" s="421"/>
      <c r="L68" s="421"/>
      <c r="M68" s="421"/>
      <c r="N68" s="421"/>
      <c r="O68" s="421"/>
      <c r="P68" s="421"/>
      <c r="Q68" s="421"/>
      <c r="R68" s="421"/>
      <c r="S68" s="421"/>
    </row>
    <row r="69" spans="3:19" ht="12.75">
      <c r="C69" s="421"/>
      <c r="D69" s="421"/>
      <c r="E69" s="421"/>
      <c r="F69" s="421"/>
      <c r="G69" s="421"/>
      <c r="H69" s="421"/>
      <c r="I69" s="421"/>
      <c r="J69" s="421"/>
      <c r="L69" s="421"/>
      <c r="M69" s="421"/>
      <c r="N69" s="421"/>
      <c r="O69" s="421"/>
      <c r="P69" s="421"/>
      <c r="Q69" s="421"/>
      <c r="R69" s="421"/>
      <c r="S69" s="421"/>
    </row>
    <row r="70" spans="3:19" ht="12.75">
      <c r="C70" s="421"/>
      <c r="D70" s="421"/>
      <c r="E70" s="421"/>
      <c r="F70" s="421"/>
      <c r="G70" s="421"/>
      <c r="H70" s="421"/>
      <c r="I70" s="421"/>
      <c r="J70" s="421"/>
      <c r="L70" s="421"/>
      <c r="M70" s="421"/>
      <c r="N70" s="421"/>
      <c r="O70" s="421"/>
      <c r="P70" s="421"/>
      <c r="Q70" s="421"/>
      <c r="R70" s="421"/>
      <c r="S70" s="421"/>
    </row>
    <row r="71" spans="3:19" ht="12.75">
      <c r="C71" s="421"/>
      <c r="D71" s="421"/>
      <c r="E71" s="421"/>
      <c r="F71" s="421"/>
      <c r="G71" s="421"/>
      <c r="H71" s="421"/>
      <c r="I71" s="421"/>
      <c r="J71" s="421"/>
      <c r="L71" s="421"/>
      <c r="M71" s="421"/>
      <c r="N71" s="421"/>
      <c r="O71" s="421"/>
      <c r="P71" s="421"/>
      <c r="Q71" s="421"/>
      <c r="R71" s="421"/>
      <c r="S71" s="421"/>
    </row>
    <row r="72" spans="3:19" ht="12.75">
      <c r="C72" s="422"/>
      <c r="D72" s="422"/>
      <c r="E72" s="422"/>
      <c r="F72" s="422"/>
      <c r="G72" s="422"/>
      <c r="H72" s="422"/>
      <c r="I72" s="422"/>
      <c r="J72" s="422"/>
      <c r="L72" s="422"/>
      <c r="M72" s="422"/>
      <c r="N72" s="422"/>
      <c r="O72" s="422"/>
      <c r="P72" s="422"/>
      <c r="Q72" s="422"/>
      <c r="R72" s="422"/>
      <c r="S72" s="422"/>
    </row>
    <row r="73" spans="3:19" ht="60.75" customHeight="1">
      <c r="C73" s="423" t="s">
        <v>170</v>
      </c>
      <c r="D73" s="423"/>
      <c r="E73" s="423"/>
      <c r="F73" s="423"/>
      <c r="G73" s="423"/>
      <c r="H73" s="423"/>
      <c r="I73" s="423"/>
      <c r="J73" s="423"/>
      <c r="L73" s="424" t="s">
        <v>171</v>
      </c>
      <c r="M73" s="423"/>
      <c r="N73" s="423"/>
      <c r="O73" s="423"/>
      <c r="P73" s="423"/>
      <c r="Q73" s="423"/>
      <c r="R73" s="423"/>
      <c r="S73" s="423"/>
    </row>
    <row r="74" ht="12.75"/>
    <row r="75" ht="12.75"/>
    <row r="76" ht="12.75"/>
    <row r="77" ht="12.75"/>
    <row r="78" ht="12.75"/>
    <row r="79" ht="12.75"/>
    <row r="80" ht="12.75"/>
  </sheetData>
  <sheetProtection insertColumns="0" insertRows="0"/>
  <mergeCells count="121">
    <mergeCell ref="P6:R6"/>
    <mergeCell ref="B12:D14"/>
    <mergeCell ref="F12:G14"/>
    <mergeCell ref="H12:I14"/>
    <mergeCell ref="J12:J14"/>
    <mergeCell ref="K12:K14"/>
    <mergeCell ref="L12:N12"/>
    <mergeCell ref="P12:S12"/>
    <mergeCell ref="P13:Q14"/>
    <mergeCell ref="R13:S13"/>
    <mergeCell ref="H16:I16"/>
    <mergeCell ref="P16:Q16"/>
    <mergeCell ref="B28:D28"/>
    <mergeCell ref="F18:G18"/>
    <mergeCell ref="H18:I18"/>
    <mergeCell ref="F19:G19"/>
    <mergeCell ref="H19:I19"/>
    <mergeCell ref="F20:G20"/>
    <mergeCell ref="H20:I20"/>
    <mergeCell ref="B30:D30"/>
    <mergeCell ref="F30:G30"/>
    <mergeCell ref="H30:I30"/>
    <mergeCell ref="K30:L30"/>
    <mergeCell ref="B31:D31"/>
    <mergeCell ref="F31:G31"/>
    <mergeCell ref="H31:I31"/>
    <mergeCell ref="K31:L31"/>
    <mergeCell ref="B32:D32"/>
    <mergeCell ref="F32:G32"/>
    <mergeCell ref="H32:I32"/>
    <mergeCell ref="K32:L32"/>
    <mergeCell ref="B33:D33"/>
    <mergeCell ref="F33:G33"/>
    <mergeCell ref="H33:I33"/>
    <mergeCell ref="K33:L33"/>
    <mergeCell ref="H37:I37"/>
    <mergeCell ref="K37:L37"/>
    <mergeCell ref="B34:D34"/>
    <mergeCell ref="F34:G34"/>
    <mergeCell ref="H34:I34"/>
    <mergeCell ref="K34:L34"/>
    <mergeCell ref="B35:D35"/>
    <mergeCell ref="F35:G35"/>
    <mergeCell ref="H35:I35"/>
    <mergeCell ref="K35:L35"/>
    <mergeCell ref="H38:I38"/>
    <mergeCell ref="K38:L38"/>
    <mergeCell ref="K39:L39"/>
    <mergeCell ref="C43:D43"/>
    <mergeCell ref="B36:D36"/>
    <mergeCell ref="F36:G36"/>
    <mergeCell ref="H36:I36"/>
    <mergeCell ref="K36:L36"/>
    <mergeCell ref="B37:D37"/>
    <mergeCell ref="F37:G37"/>
    <mergeCell ref="C45:D45"/>
    <mergeCell ref="F45:G45"/>
    <mergeCell ref="H45:J45"/>
    <mergeCell ref="K45:L45"/>
    <mergeCell ref="N45:P45"/>
    <mergeCell ref="N43:P44"/>
    <mergeCell ref="F46:G46"/>
    <mergeCell ref="H46:J46"/>
    <mergeCell ref="K46:L46"/>
    <mergeCell ref="N46:P46"/>
    <mergeCell ref="F47:G47"/>
    <mergeCell ref="H47:J47"/>
    <mergeCell ref="K47:L47"/>
    <mergeCell ref="N47:P47"/>
    <mergeCell ref="F48:G48"/>
    <mergeCell ref="H48:J48"/>
    <mergeCell ref="K48:L48"/>
    <mergeCell ref="N48:P48"/>
    <mergeCell ref="F49:G49"/>
    <mergeCell ref="H49:J49"/>
    <mergeCell ref="K49:L49"/>
    <mergeCell ref="N49:P49"/>
    <mergeCell ref="P7:S7"/>
    <mergeCell ref="Q8:S8"/>
    <mergeCell ref="B43:B44"/>
    <mergeCell ref="E43:G44"/>
    <mergeCell ref="H43:J44"/>
    <mergeCell ref="K43:L44"/>
    <mergeCell ref="M43:M44"/>
    <mergeCell ref="Q43:S44"/>
    <mergeCell ref="B38:D38"/>
    <mergeCell ref="F38:G38"/>
    <mergeCell ref="C50:J50"/>
    <mergeCell ref="C51:J51"/>
    <mergeCell ref="C67:J72"/>
    <mergeCell ref="C73:J73"/>
    <mergeCell ref="L67:S72"/>
    <mergeCell ref="L73:S73"/>
    <mergeCell ref="C66:J66"/>
    <mergeCell ref="L66:S66"/>
    <mergeCell ref="K51:L51"/>
    <mergeCell ref="N51:P51"/>
    <mergeCell ref="L13:L14"/>
    <mergeCell ref="M13:M14"/>
    <mergeCell ref="N13:N14"/>
    <mergeCell ref="F28:J28"/>
    <mergeCell ref="F23:G24"/>
    <mergeCell ref="K28:M28"/>
    <mergeCell ref="F21:G21"/>
    <mergeCell ref="H21:I21"/>
    <mergeCell ref="H23:I23"/>
    <mergeCell ref="F16:G16"/>
    <mergeCell ref="H6:N6"/>
    <mergeCell ref="F6:G6"/>
    <mergeCell ref="H7:N9"/>
    <mergeCell ref="F7:G9"/>
    <mergeCell ref="F10:G10"/>
    <mergeCell ref="H10:N10"/>
    <mergeCell ref="G4:N4"/>
    <mergeCell ref="R2:S2"/>
    <mergeCell ref="R3:S3"/>
    <mergeCell ref="R4:S4"/>
    <mergeCell ref="P2:Q2"/>
    <mergeCell ref="P3:Q3"/>
    <mergeCell ref="G2:N2"/>
    <mergeCell ref="G3:N3"/>
  </mergeCells>
  <printOptions horizontalCentered="1" verticalCentered="1"/>
  <pageMargins left="0.03937007874015748" right="0.03937007874015748" top="0.11811023622047245" bottom="0.7480314960629921" header="0.31496062992125984" footer="0.31496062992125984"/>
  <pageSetup horizontalDpi="600" verticalDpi="600" orientation="landscape" scale="6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PRESIDENCIA MPAL DE LEON, GTO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FO-DGOP/DSU-10</dc:title>
  <dc:subject>Estimación de Supervisión de Obra</dc:subject>
  <dc:creator>DGOP</dc:creator>
  <cp:keywords>Formato</cp:keywords>
  <dc:description>v.01 060917</dc:description>
  <cp:lastModifiedBy>Evelia Martinez Perez</cp:lastModifiedBy>
  <cp:lastPrinted>2022-12-05T20:47:41Z</cp:lastPrinted>
  <dcterms:created xsi:type="dcterms:W3CDTF">1998-03-03T16:19:04Z</dcterms:created>
  <dcterms:modified xsi:type="dcterms:W3CDTF">2022-12-05T20:53:44Z</dcterms:modified>
  <cp:category/>
  <cp:version/>
  <cp:contentType/>
  <cp:contentStatus/>
</cp:coreProperties>
</file>